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240" yWindow="645" windowWidth="6750" windowHeight="4380" activeTab="1"/>
  </bookViews>
  <sheets>
    <sheet name="lista" sheetId="50" r:id="rId1"/>
    <sheet name="Polska" sheetId="34" r:id="rId2"/>
    <sheet name="1" sheetId="33" r:id="rId3"/>
    <sheet name="2" sheetId="35" r:id="rId4"/>
    <sheet name="3" sheetId="36" r:id="rId5"/>
    <sheet name="4" sheetId="37" r:id="rId6"/>
    <sheet name="5" sheetId="38" r:id="rId7"/>
    <sheet name="6" sheetId="39" r:id="rId8"/>
    <sheet name="7" sheetId="40" r:id="rId9"/>
    <sheet name="8" sheetId="41" r:id="rId10"/>
    <sheet name="9" sheetId="42" r:id="rId11"/>
    <sheet name="10" sheetId="43" r:id="rId12"/>
    <sheet name="11" sheetId="44" r:id="rId13"/>
    <sheet name="12" sheetId="45" r:id="rId14"/>
    <sheet name="13" sheetId="46" r:id="rId15"/>
    <sheet name="14" sheetId="47" r:id="rId16"/>
    <sheet name="15" sheetId="48" r:id="rId17"/>
    <sheet name="16" sheetId="49" r:id="rId18"/>
  </sheets>
  <calcPr calcId="145621"/>
</workbook>
</file>

<file path=xl/calcChain.xml><?xml version="1.0" encoding="utf-8"?>
<calcChain xmlns="http://schemas.openxmlformats.org/spreadsheetml/2006/main">
  <c r="I8" i="47" l="1"/>
  <c r="I8" i="48"/>
  <c r="I8" i="45"/>
  <c r="I8" i="39"/>
  <c r="I8" i="38"/>
  <c r="I8" i="37"/>
  <c r="J8" i="37"/>
  <c r="I25" i="49" l="1"/>
  <c r="I25" i="48"/>
  <c r="I25" i="47"/>
  <c r="I25" i="46"/>
  <c r="I25" i="45"/>
  <c r="I25" i="44"/>
  <c r="I25" i="43"/>
  <c r="I25" i="42"/>
  <c r="I25" i="41"/>
  <c r="I25" i="40"/>
  <c r="I25" i="39"/>
  <c r="I25" i="38"/>
  <c r="I25" i="37"/>
  <c r="I25" i="36"/>
  <c r="I25" i="35"/>
  <c r="J12" i="34" l="1"/>
  <c r="J13" i="34"/>
  <c r="J14" i="34"/>
  <c r="J15" i="34"/>
  <c r="J16" i="34"/>
  <c r="J17" i="34"/>
  <c r="J18" i="34"/>
  <c r="J19" i="34"/>
  <c r="J20" i="34"/>
  <c r="J21" i="34"/>
  <c r="J22" i="34"/>
  <c r="J23" i="34"/>
  <c r="J24" i="34"/>
  <c r="J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11" i="34"/>
  <c r="J9" i="34"/>
  <c r="J8" i="34"/>
  <c r="I8" i="34"/>
  <c r="I9" i="34"/>
  <c r="J10" i="34" l="1"/>
  <c r="J10" i="49"/>
  <c r="I10" i="49"/>
  <c r="J10" i="48"/>
  <c r="I10" i="48"/>
  <c r="J10" i="47"/>
  <c r="I10" i="47"/>
  <c r="J10" i="46"/>
  <c r="I10" i="46"/>
  <c r="J10" i="45"/>
  <c r="I10" i="45"/>
  <c r="J10" i="44"/>
  <c r="I10" i="44"/>
  <c r="J10" i="43"/>
  <c r="I10" i="43"/>
  <c r="J10" i="42"/>
  <c r="I10" i="42"/>
  <c r="J10" i="41"/>
  <c r="I10" i="41"/>
  <c r="J10" i="40"/>
  <c r="I10" i="40"/>
  <c r="J10" i="39"/>
  <c r="I10" i="39"/>
  <c r="J10" i="38"/>
  <c r="I10" i="38"/>
  <c r="J10" i="37"/>
  <c r="I10" i="37"/>
  <c r="J10" i="36"/>
  <c r="I10" i="36"/>
  <c r="J10" i="35"/>
  <c r="I10" i="35"/>
  <c r="A3" i="49" l="1"/>
  <c r="A3" i="48"/>
  <c r="A3" i="47"/>
  <c r="A3" i="46"/>
  <c r="A3" i="45"/>
  <c r="A3" i="44"/>
  <c r="A3" i="43"/>
  <c r="A3" i="42"/>
  <c r="A3" i="41"/>
  <c r="A3" i="40"/>
  <c r="A3" i="39"/>
  <c r="A3" i="38"/>
  <c r="A3" i="37"/>
  <c r="A3" i="36"/>
  <c r="A3" i="35"/>
  <c r="A3" i="33"/>
  <c r="K26" i="49" l="1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A9" i="49"/>
  <c r="A10" i="49" s="1"/>
  <c r="K8" i="49"/>
  <c r="A8" i="49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A9" i="48"/>
  <c r="A10" i="48" s="1"/>
  <c r="K8" i="48"/>
  <c r="A8" i="48"/>
  <c r="K26" i="47"/>
  <c r="K25" i="47"/>
  <c r="K24" i="47"/>
  <c r="K23" i="47"/>
  <c r="K22" i="47"/>
  <c r="K21" i="47"/>
  <c r="K20" i="47"/>
  <c r="K19" i="47"/>
  <c r="K18" i="47"/>
  <c r="K17" i="47"/>
  <c r="K16" i="47"/>
  <c r="K15" i="47"/>
  <c r="K14" i="47"/>
  <c r="K13" i="47"/>
  <c r="K12" i="47"/>
  <c r="K11" i="47"/>
  <c r="K10" i="47"/>
  <c r="K9" i="47"/>
  <c r="A9" i="47"/>
  <c r="A10" i="47" s="1"/>
  <c r="K8" i="47"/>
  <c r="A8" i="47"/>
  <c r="K26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K10" i="46"/>
  <c r="K9" i="46"/>
  <c r="A9" i="46"/>
  <c r="A10" i="46" s="1"/>
  <c r="K8" i="46"/>
  <c r="A8" i="46"/>
  <c r="K26" i="45"/>
  <c r="K25" i="45"/>
  <c r="K10" i="45"/>
  <c r="A10" i="45"/>
  <c r="K9" i="45"/>
  <c r="A9" i="45"/>
  <c r="K8" i="45"/>
  <c r="A8" i="45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A9" i="44"/>
  <c r="A10" i="44" s="1"/>
  <c r="K8" i="44"/>
  <c r="A8" i="44"/>
  <c r="K26" i="43"/>
  <c r="K25" i="43"/>
  <c r="K24" i="43"/>
  <c r="K23" i="43"/>
  <c r="K22" i="43"/>
  <c r="K21" i="43"/>
  <c r="K20" i="43"/>
  <c r="K19" i="43"/>
  <c r="K18" i="43"/>
  <c r="K17" i="43"/>
  <c r="K16" i="43"/>
  <c r="K15" i="43"/>
  <c r="K14" i="43"/>
  <c r="K13" i="43"/>
  <c r="K12" i="43"/>
  <c r="K11" i="43"/>
  <c r="K10" i="43"/>
  <c r="K9" i="43"/>
  <c r="A9" i="43"/>
  <c r="A10" i="43" s="1"/>
  <c r="K8" i="43"/>
  <c r="A8" i="43"/>
  <c r="K26" i="42"/>
  <c r="K25" i="42"/>
  <c r="K10" i="42"/>
  <c r="K9" i="42"/>
  <c r="A9" i="42"/>
  <c r="A10" i="42" s="1"/>
  <c r="K8" i="42"/>
  <c r="A8" i="42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A9" i="41"/>
  <c r="A10" i="41" s="1"/>
  <c r="K8" i="41"/>
  <c r="A8" i="41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A9" i="40"/>
  <c r="A10" i="40" s="1"/>
  <c r="K8" i="40"/>
  <c r="A8" i="40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A9" i="39"/>
  <c r="A10" i="39" s="1"/>
  <c r="K8" i="39"/>
  <c r="A8" i="39"/>
  <c r="K26" i="38"/>
  <c r="K25" i="38"/>
  <c r="K24" i="38"/>
  <c r="K23" i="38"/>
  <c r="K22" i="38"/>
  <c r="K21" i="38"/>
  <c r="K20" i="38"/>
  <c r="K19" i="38"/>
  <c r="K18" i="38"/>
  <c r="K17" i="38"/>
  <c r="K16" i="38"/>
  <c r="K15" i="38"/>
  <c r="K14" i="38"/>
  <c r="K13" i="38"/>
  <c r="K12" i="38"/>
  <c r="K11" i="38"/>
  <c r="K10" i="38"/>
  <c r="K9" i="38"/>
  <c r="A9" i="38"/>
  <c r="A10" i="38" s="1"/>
  <c r="K8" i="38"/>
  <c r="A8" i="38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A9" i="37"/>
  <c r="A10" i="37" s="1"/>
  <c r="K8" i="37"/>
  <c r="A8" i="37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A9" i="36"/>
  <c r="A10" i="36" s="1"/>
  <c r="K8" i="36"/>
  <c r="A8" i="36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A9" i="35"/>
  <c r="A10" i="35" s="1"/>
  <c r="K8" i="35"/>
  <c r="A8" i="35"/>
  <c r="A8" i="34"/>
  <c r="A9" i="34" s="1"/>
  <c r="A10" i="34" s="1"/>
  <c r="J10" i="33" l="1"/>
  <c r="I10" i="33"/>
  <c r="A8" i="33"/>
  <c r="A9" i="33" s="1"/>
  <c r="A10" i="33" s="1"/>
  <c r="K24" i="33" l="1"/>
  <c r="I25" i="33"/>
  <c r="I10" i="34"/>
  <c r="K23" i="33"/>
  <c r="K11" i="33"/>
  <c r="K16" i="33"/>
  <c r="K14" i="33"/>
  <c r="K22" i="33"/>
  <c r="K12" i="33"/>
  <c r="K20" i="33"/>
  <c r="K10" i="33"/>
  <c r="K18" i="33"/>
  <c r="K13" i="33"/>
  <c r="K15" i="33"/>
  <c r="K17" i="33"/>
  <c r="K19" i="33"/>
  <c r="K21" i="33"/>
  <c r="I25" i="34" l="1"/>
  <c r="K23" i="34"/>
  <c r="K19" i="34"/>
  <c r="K15" i="34"/>
  <c r="K11" i="34"/>
  <c r="K22" i="34"/>
  <c r="K14" i="34"/>
  <c r="K17" i="34"/>
  <c r="K24" i="34"/>
  <c r="K20" i="34"/>
  <c r="K16" i="34"/>
  <c r="K12" i="34"/>
  <c r="K18" i="34"/>
  <c r="K21" i="34"/>
  <c r="K13" i="34"/>
  <c r="K26" i="33"/>
  <c r="K9" i="33"/>
  <c r="K8" i="33"/>
  <c r="K25" i="33"/>
  <c r="K25" i="34" l="1"/>
  <c r="K8" i="34"/>
  <c r="K26" i="34"/>
  <c r="K9" i="34"/>
  <c r="K10" i="34"/>
</calcChain>
</file>

<file path=xl/sharedStrings.xml><?xml version="1.0" encoding="utf-8"?>
<sst xmlns="http://schemas.openxmlformats.org/spreadsheetml/2006/main" count="836" uniqueCount="69">
  <si>
    <t>Nazwa zadania</t>
  </si>
  <si>
    <t>Liczba</t>
  </si>
  <si>
    <t>x</t>
  </si>
  <si>
    <t>Zadania ogółem</t>
  </si>
  <si>
    <t>Odsetek</t>
  </si>
  <si>
    <t>L.p.</t>
  </si>
  <si>
    <t>% wykorzystania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</si>
  <si>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</si>
  <si>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</si>
  <si>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</si>
  <si>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</si>
  <si>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</si>
  <si>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</si>
  <si>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</si>
  <si>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</si>
  <si>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</si>
  <si>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</si>
  <si>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</si>
  <si>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</si>
  <si>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</si>
  <si>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</si>
  <si>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Prowadzenie rehabilitacji osób niepełnosprawnych w różnych typach placówek</t>
  </si>
  <si>
    <t>Zadania zlecane fundacjom oraz organizacjom pozarządowym ogółem, w tym:</t>
  </si>
  <si>
    <t>Działanie i/lub tworzenie zakładów aktywności zawodowej</t>
  </si>
  <si>
    <t>Dofinansowanie robót budowlanych, dotyczących obiektów służących rehabilitacji, w związku z potrzebami osób niepełnosprawnych</t>
  </si>
  <si>
    <t>Organizowanie i prowadzenie szkoleń, kursów, warsztatów, grup środowiskowego wsparcia oraz zespołów aktywności społecznej</t>
  </si>
  <si>
    <t>Organizowanie i prowadzenie szkoleń, kursów i warsztatów dla członków rodzin osób niepełnosprawnych, opiekunów, kadry i wolontariuszy</t>
  </si>
  <si>
    <t>Prowadzenie poradnictwa psychologicznego, społeczno-prawnego oraz udzielanie informacji na temat przysługujących uprawnień, dostępnych usług, sprzętu rehabilitacyjnego i pomocy technicznej</t>
  </si>
  <si>
    <t>Organizowanie i prowadzenie zintegrowanych działań na rzecz włączania osób niepełnosprawnych w rynek pracy</t>
  </si>
  <si>
    <t>Zakup, szkolenie i utrzymanie psów asystujących w trakcie szkolenia</t>
  </si>
  <si>
    <t>Utrzymanie psów asystujących</t>
  </si>
  <si>
    <t>Organizowanie i prowadzenie szkoleń dla tłumaczy języka migowego oraz tłumaczy-przewodników</t>
  </si>
  <si>
    <t>Organizowanie lokalnych, regionalnych i ogólnopolskich imprez kulturalnych, sportowych, turystycznych i rekreacyjnych</t>
  </si>
  <si>
    <t>Promowanie aktywności osób niepełnosprawnych w różnych dziedzinach życia społecznego i zawodowego</t>
  </si>
  <si>
    <t>Prowadzenie kampanii informacyjnych na rzecz integracji osób niepełnosprawnych i przeciwdziałaniu ich dyskryminacji</t>
  </si>
  <si>
    <t>Opracowywanie lub wydawanie publikacji, wydawnictw ciągłych oraz wydawnictw zwartych, stanowiących zamkniętą całość</t>
  </si>
  <si>
    <t>Świadczenie usług wspierających, które mają na celu umożliwienie lub wspomaganie niezależnego życia osób niepełnosprawnych</t>
  </si>
  <si>
    <t>Środki Funduszu wg algorytmu</t>
  </si>
  <si>
    <t>* Kwoty nie zawierają kosztów obsługi realizowanych zadań</t>
  </si>
  <si>
    <t>dolnośląskiego</t>
  </si>
  <si>
    <t>kujawsko-pomorskiego</t>
  </si>
  <si>
    <t>lubelskiego</t>
  </si>
  <si>
    <t>lubuskiego</t>
  </si>
  <si>
    <t>łódzkiego</t>
  </si>
  <si>
    <t>małopolskiego</t>
  </si>
  <si>
    <t>mazowieckiego</t>
  </si>
  <si>
    <t>opolskiego</t>
  </si>
  <si>
    <t>podkarpackiego</t>
  </si>
  <si>
    <t>podlaskiego</t>
  </si>
  <si>
    <t>pomorskiego</t>
  </si>
  <si>
    <t>śląskiego</t>
  </si>
  <si>
    <t>świętokrzyskiego</t>
  </si>
  <si>
    <t>warmińsko-mazurskiego</t>
  </si>
  <si>
    <t>wielkopolskiego</t>
  </si>
  <si>
    <t>zachodniopomorskiego</t>
  </si>
  <si>
    <t>Prowadzenie grupowych i indywidualnych zajęć usprawniających</t>
  </si>
  <si>
    <t>Kwota* [zł]</t>
  </si>
  <si>
    <t xml:space="preserve">Struktura wydatków województwa </t>
  </si>
  <si>
    <t>Dane województwa</t>
  </si>
  <si>
    <t>Odsetek woj. razem</t>
  </si>
  <si>
    <t>liczba zaz</t>
  </si>
  <si>
    <t>liczba realizowanych umów</t>
  </si>
  <si>
    <t>liczba wypłaconych dofinansowań</t>
  </si>
  <si>
    <t>Nr woj.</t>
  </si>
  <si>
    <t>Województwo</t>
  </si>
  <si>
    <t>Samorządy wojewódzkie ogółem</t>
  </si>
  <si>
    <t>Struktura wydatków ogółem na rehabilitację zawodową i społeczną osób niepełnosprawnych ze środków PFRON w 2017 roku</t>
  </si>
  <si>
    <t>Michał Gadomski, Departament ds. Finansowych PFRON 16.02.2018 r.</t>
  </si>
  <si>
    <t xml:space="preserve"> na rehabilitację zawodową i społeczną osób niepełnosprawnych ze środków PFRON w 2017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</si>
</sst>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10"/>
      <name val="Arial CE"/>
      <charset val="238"/>
    </font>
    <font>
      <sz val="7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0" fontId="1" fillId="0" borderId="0"/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10" fontId="7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right" vertical="center"/>
    </xf>
    <xf numFmtId="3" fontId="13" fillId="5" borderId="6" xfId="0" applyNumberFormat="1" applyFont="1" applyFill="1" applyBorder="1" applyAlignment="1">
      <alignment horizontal="right" vertical="center"/>
    </xf>
    <xf numFmtId="3" fontId="13" fillId="6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5" xfId="0" applyBorder="1"/>
    <xf numFmtId="4" fontId="7" fillId="3" borderId="5" xfId="0" applyNumberFormat="1" applyFont="1" applyFill="1" applyBorder="1" applyAlignment="1">
      <alignment horizontal="right" vertical="center"/>
    </xf>
    <xf numFmtId="3" fontId="11" fillId="0" borderId="5" xfId="1" applyNumberFormat="1" applyFont="1" applyFill="1" applyBorder="1" applyAlignment="1">
      <alignment horizontal="right" vertical="center" wrapText="1"/>
    </xf>
    <xf numFmtId="0" fontId="11" fillId="0" borderId="5" xfId="2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11" fillId="0" borderId="5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3"/>
    <cellStyle name="Normalny_Arkusz3" xfId="1"/>
    <cellStyle name="Normalny_Arkusz4" xfId="2"/>
  </cellStyles>
  <dxfs count="0"/>
  <tableStyles count="0" defaultTableStyle="TableStyleMedium9" defaultPivotStyle="PivotStyleLight16"/>
  <colors>
    <mruColors>
      <color rgb="FFFFFFCC"/>
      <color rgb="FFCCFFCC"/>
      <color rgb="FFFFCCFF"/>
      <color rgb="FFCCFFFF"/>
      <color rgb="FFCCECFF"/>
      <color rgb="FFFFFF99"/>
      <color rgb="FFFFD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workbookViewId="0">
      <selection activeCell="B12" sqref="B12"/>
    </sheetView>
  </sheetViews>
  <sheetFormatPr defaultRowHeight="12.75" x14ac:dyDescent="0.2"/>
  <cols>
    <col min="1" max="1" width="7" customWidth="1"/>
    <col min="2" max="2" width="22.28515625" customWidth="1"/>
  </cols>
  <sheetData>
    <row r="1" spans="1:2" x14ac:dyDescent="0.2">
      <c r="A1" s="26" t="s">
        <v>63</v>
      </c>
      <c r="B1" s="26" t="s">
        <v>64</v>
      </c>
    </row>
    <row r="2" spans="1:2" x14ac:dyDescent="0.2">
      <c r="A2" s="26">
        <v>1</v>
      </c>
      <c r="B2" s="27" t="s">
        <v>39</v>
      </c>
    </row>
    <row r="3" spans="1:2" x14ac:dyDescent="0.2">
      <c r="A3" s="26">
        <v>2</v>
      </c>
      <c r="B3" s="27" t="s">
        <v>40</v>
      </c>
    </row>
    <row r="4" spans="1:2" x14ac:dyDescent="0.2">
      <c r="A4" s="26">
        <v>3</v>
      </c>
      <c r="B4" s="27" t="s">
        <v>41</v>
      </c>
    </row>
    <row r="5" spans="1:2" x14ac:dyDescent="0.2">
      <c r="A5" s="26">
        <v>4</v>
      </c>
      <c r="B5" s="27" t="s">
        <v>42</v>
      </c>
    </row>
    <row r="6" spans="1:2" x14ac:dyDescent="0.2">
      <c r="A6" s="26">
        <v>5</v>
      </c>
      <c r="B6" s="27" t="s">
        <v>43</v>
      </c>
    </row>
    <row r="7" spans="1:2" x14ac:dyDescent="0.2">
      <c r="A7" s="26">
        <v>6</v>
      </c>
      <c r="B7" s="27" t="s">
        <v>44</v>
      </c>
    </row>
    <row r="8" spans="1:2" x14ac:dyDescent="0.2">
      <c r="A8" s="26">
        <v>7</v>
      </c>
      <c r="B8" s="27" t="s">
        <v>45</v>
      </c>
    </row>
    <row r="9" spans="1:2" x14ac:dyDescent="0.2">
      <c r="A9" s="26">
        <v>8</v>
      </c>
      <c r="B9" s="27" t="s">
        <v>46</v>
      </c>
    </row>
    <row r="10" spans="1:2" x14ac:dyDescent="0.2">
      <c r="A10" s="26">
        <v>9</v>
      </c>
      <c r="B10" s="27" t="s">
        <v>47</v>
      </c>
    </row>
    <row r="11" spans="1:2" x14ac:dyDescent="0.2">
      <c r="A11" s="26">
        <v>10</v>
      </c>
      <c r="B11" s="27" t="s">
        <v>48</v>
      </c>
    </row>
    <row r="12" spans="1:2" x14ac:dyDescent="0.2">
      <c r="A12" s="26">
        <v>11</v>
      </c>
      <c r="B12" s="27" t="s">
        <v>49</v>
      </c>
    </row>
    <row r="13" spans="1:2" x14ac:dyDescent="0.2">
      <c r="A13" s="26">
        <v>12</v>
      </c>
      <c r="B13" s="27" t="s">
        <v>50</v>
      </c>
    </row>
    <row r="14" spans="1:2" x14ac:dyDescent="0.2">
      <c r="A14" s="26">
        <v>13</v>
      </c>
      <c r="B14" s="27" t="s">
        <v>51</v>
      </c>
    </row>
    <row r="15" spans="1:2" x14ac:dyDescent="0.2">
      <c r="A15" s="26">
        <v>14</v>
      </c>
      <c r="B15" s="27" t="s">
        <v>52</v>
      </c>
    </row>
    <row r="16" spans="1:2" x14ac:dyDescent="0.2">
      <c r="A16" s="26">
        <v>15</v>
      </c>
      <c r="B16" s="27" t="s">
        <v>53</v>
      </c>
    </row>
    <row r="17" spans="1:2" x14ac:dyDescent="0.2">
      <c r="A17" s="26">
        <v>16</v>
      </c>
      <c r="B17" s="27" t="s">
        <v>54</v>
      </c>
    </row>
    <row r="19" spans="1:2" x14ac:dyDescent="0.2">
      <c r="B19" t="s">
        <v>57</v>
      </c>
    </row>
    <row r="20" spans="1:2" x14ac:dyDescent="0.2">
      <c r="B20" t="s">
        <v>68</v>
      </c>
    </row>
  </sheetData>
  <sheetProtection password="DFC8" sheet="1" objects="1" scenarios="1"/>
  <pageMargins left="0.7" right="0.7" top="0.75" bottom="0.75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H27" sqref="H27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CONCATENATE(lista!B19,lista!B9,lista!B20)</f>
        <v>Struktura wydatków województwa opolskiego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2072000</v>
      </c>
      <c r="J8" s="23">
        <v>2</v>
      </c>
      <c r="K8" s="13">
        <f>I8/I25*100</f>
        <v>58.99871324717585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635503</v>
      </c>
      <c r="J9" s="24">
        <v>2</v>
      </c>
      <c r="K9" s="13">
        <f>I9/I25*100</f>
        <v>18.095491923127412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804438</v>
      </c>
      <c r="J10" s="25">
        <f>SUM(J11:J24)</f>
        <v>29</v>
      </c>
      <c r="K10" s="13">
        <f>I10/I25*100</f>
        <v>22.905794829696742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f>I11/I10*100</f>
        <v>0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149795</v>
      </c>
      <c r="J12" s="30">
        <v>4</v>
      </c>
      <c r="K12" s="14">
        <f>I12/I10*100</f>
        <v>18.621074588719079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59285</v>
      </c>
      <c r="J13" s="30">
        <v>2</v>
      </c>
      <c r="K13" s="14">
        <f>I13/I10*100</f>
        <v>7.3697413598064738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148190</v>
      </c>
      <c r="J15" s="30">
        <v>4</v>
      </c>
      <c r="K15" s="14">
        <f>I15/I10*100</f>
        <v>18.421556415783442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284573</v>
      </c>
      <c r="J20" s="30">
        <v>14</v>
      </c>
      <c r="K20" s="14">
        <f>I20/I10*100</f>
        <v>35.375380079011684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112595</v>
      </c>
      <c r="J21" s="30">
        <v>4</v>
      </c>
      <c r="K21" s="14">
        <f>I21/I10*100</f>
        <v>13.99672815058463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50000</v>
      </c>
      <c r="J24" s="30">
        <v>1</v>
      </c>
      <c r="K24" s="14">
        <f>I24/I10*100</f>
        <v>6.2155194060946899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3511941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3512830</v>
      </c>
      <c r="J26" s="18" t="s">
        <v>6</v>
      </c>
      <c r="K26" s="59">
        <f>I25/I26*100</f>
        <v>99.974692769077919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B13" sqref="B13:H13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CONCATENATE(lista!B19,lista!B10,lista!B20)</f>
        <v>Struktura wydatków województwa podkarpackiego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8637846</v>
      </c>
      <c r="J8" s="23">
        <v>13</v>
      </c>
      <c r="K8" s="13">
        <f>I8/I25*100</f>
        <v>82.61496817095923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1817700</v>
      </c>
      <c r="J9" s="24">
        <v>7</v>
      </c>
      <c r="K9" s="13">
        <f>I9/I25*100</f>
        <v>17.385031829040777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0</v>
      </c>
      <c r="J10" s="25">
        <f>SUM(J11:J24)</f>
        <v>0</v>
      </c>
      <c r="K10" s="13">
        <f>I10/I25*100</f>
        <v>0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v>0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v>0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v>0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v>0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0</v>
      </c>
      <c r="J15" s="30">
        <v>0</v>
      </c>
      <c r="K15" s="14">
        <v>0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v>0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v>0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v>0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v>0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v>0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v>0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10455546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10457451</v>
      </c>
      <c r="J26" s="18" t="s">
        <v>6</v>
      </c>
      <c r="K26" s="59">
        <f>I25/I26*100</f>
        <v>99.981783323679934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CONCATENATE(lista!B19,lista!B11,lista!B20)</f>
        <v>Struktura wydatków województwa podlaskiego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2045136</v>
      </c>
      <c r="J8" s="23">
        <v>4</v>
      </c>
      <c r="K8" s="13">
        <f>I8/I25*100</f>
        <v>46.089451761300012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1974680</v>
      </c>
      <c r="J9" s="24">
        <v>3</v>
      </c>
      <c r="K9" s="13">
        <f>I9/I25*100</f>
        <v>44.501646151651478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417503</v>
      </c>
      <c r="J10" s="25">
        <f>SUM(J11:J24)</f>
        <v>34</v>
      </c>
      <c r="K10" s="13">
        <f>I10/I25*100</f>
        <v>9.4089020870485083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45000</v>
      </c>
      <c r="J11" s="30">
        <v>3</v>
      </c>
      <c r="K11" s="14">
        <f>I11/I10*100</f>
        <v>10.77836566443834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47200</v>
      </c>
      <c r="J12" s="30">
        <v>5</v>
      </c>
      <c r="K12" s="14">
        <f>I12/I10*100</f>
        <v>11.305307985810881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34900</v>
      </c>
      <c r="J13" s="30">
        <v>4</v>
      </c>
      <c r="K13" s="14">
        <f>I13/I10*100</f>
        <v>8.3592213708644003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129503</v>
      </c>
      <c r="J15" s="30">
        <v>11</v>
      </c>
      <c r="K15" s="14">
        <f>I15/I10*100</f>
        <v>31.01845974759463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32000</v>
      </c>
      <c r="J20" s="30">
        <v>3</v>
      </c>
      <c r="K20" s="14">
        <f>I20/I10*100</f>
        <v>7.6646155836005967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59100</v>
      </c>
      <c r="J21" s="30">
        <v>4</v>
      </c>
      <c r="K21" s="14">
        <f>I21/I10*100</f>
        <v>14.155586905962354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11500</v>
      </c>
      <c r="J22" s="30">
        <v>1</v>
      </c>
      <c r="K22" s="14">
        <f>I22/I10*100</f>
        <v>2.7544712253564643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58300</v>
      </c>
      <c r="J23" s="30">
        <v>3</v>
      </c>
      <c r="K23" s="14">
        <f>I23/I10*100</f>
        <v>13.963971516372336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4437319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4448321</v>
      </c>
      <c r="J26" s="18" t="s">
        <v>6</v>
      </c>
      <c r="K26" s="59">
        <f>I25/I26*100</f>
        <v>99.752670726775335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B20" sqref="B20:H20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CONCATENATE(lista!B19,lista!B12,lista!B20)</f>
        <v>Struktura wydatków województwa pomorskiego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3446611</v>
      </c>
      <c r="J8" s="23">
        <v>2</v>
      </c>
      <c r="K8" s="13">
        <f>I8/I25*100</f>
        <v>51.209791430640941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2185590</v>
      </c>
      <c r="J9" s="24">
        <v>8</v>
      </c>
      <c r="K9" s="13">
        <f>I9/I25*100</f>
        <v>32.473524877885708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1098174</v>
      </c>
      <c r="J10" s="25">
        <f>SUM(J11:J24)</f>
        <v>73</v>
      </c>
      <c r="K10" s="13">
        <f>I10/I25*100</f>
        <v>16.316683691473358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110937</v>
      </c>
      <c r="J11" s="30">
        <v>5</v>
      </c>
      <c r="K11" s="14">
        <f>I11/I10*100</f>
        <v>10.101951056936333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f>I12/I10*100</f>
        <v>0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f>I13/I10*100</f>
        <v>0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361200</v>
      </c>
      <c r="J15" s="30">
        <v>22</v>
      </c>
      <c r="K15" s="14">
        <f>I15/I10*100</f>
        <v>32.890962634336631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611037</v>
      </c>
      <c r="J20" s="30">
        <v>44</v>
      </c>
      <c r="K20" s="14">
        <f>I20/I10*100</f>
        <v>55.641182544842614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15000</v>
      </c>
      <c r="J22" s="30">
        <v>2</v>
      </c>
      <c r="K22" s="14">
        <f>I22/I10*100</f>
        <v>1.3659037638844118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6730375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6893222</v>
      </c>
      <c r="J26" s="18" t="s">
        <v>6</v>
      </c>
      <c r="K26" s="59">
        <f>I25/I26*100</f>
        <v>97.637577898985413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zoomScale="115" zoomScaleNormal="115" workbookViewId="0">
      <selection activeCell="I8" sqref="I8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CONCATENATE(lista!B19,lista!B13,lista!B20)</f>
        <v>Struktura wydatków województwa śląskiego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f>10969404+484794</f>
        <v>11454198</v>
      </c>
      <c r="J8" s="23">
        <v>13</v>
      </c>
      <c r="K8" s="13">
        <f>I8/I25*100</f>
        <v>67.83482606063076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5431226</v>
      </c>
      <c r="J9" s="24">
        <v>19</v>
      </c>
      <c r="K9" s="13">
        <f>I9/I25*100</f>
        <v>32.165173939369247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0</v>
      </c>
      <c r="J10" s="25">
        <f>SUM(J11:J24)</f>
        <v>0</v>
      </c>
      <c r="K10" s="13">
        <f>I10/I25*100</f>
        <v>0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v>0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v>0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v>0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v>0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0</v>
      </c>
      <c r="J15" s="30">
        <v>0</v>
      </c>
      <c r="K15" s="14">
        <v>0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v>0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v>0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v>0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v>0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v>0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v>0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16885424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16887278</v>
      </c>
      <c r="J26" s="18" t="s">
        <v>6</v>
      </c>
      <c r="K26" s="59">
        <f>I25/I26*100</f>
        <v>99.98902132125734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J10" sqref="J10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CONCATENATE(lista!B19,lista!B14,lista!B20)</f>
        <v>Struktura wydatków województwa świętokrzyskiego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3765549</v>
      </c>
      <c r="J8" s="23">
        <v>4</v>
      </c>
      <c r="K8" s="13">
        <f>I8/I25*100</f>
        <v>63.686176600966441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1463200</v>
      </c>
      <c r="J9" s="24">
        <v>6</v>
      </c>
      <c r="K9" s="13">
        <f>I9/I25*100</f>
        <v>24.746886470614001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683914</v>
      </c>
      <c r="J10" s="25">
        <f>SUM(J11:J24)</f>
        <v>60</v>
      </c>
      <c r="K10" s="13">
        <f>I10/I25*100</f>
        <v>11.566936928419564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f>I11/I10*100</f>
        <v>0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94050</v>
      </c>
      <c r="J12" s="30">
        <v>11</v>
      </c>
      <c r="K12" s="14">
        <f>I12/I10*100</f>
        <v>13.751729018560813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33250</v>
      </c>
      <c r="J13" s="30">
        <v>4</v>
      </c>
      <c r="K13" s="14">
        <f>I13/I10*100</f>
        <v>4.8617223802992768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237941</v>
      </c>
      <c r="J15" s="30">
        <v>19</v>
      </c>
      <c r="K15" s="14">
        <f>I15/I10*100</f>
        <v>34.791070222279409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288673</v>
      </c>
      <c r="J20" s="30">
        <v>24</v>
      </c>
      <c r="K20" s="14">
        <f>I20/I10*100</f>
        <v>42.208961945507767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30000</v>
      </c>
      <c r="J21" s="30">
        <v>2</v>
      </c>
      <c r="K21" s="14">
        <f>I21/I10*100</f>
        <v>4.3865164333527318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5912663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5922991</v>
      </c>
      <c r="J26" s="18" t="s">
        <v>6</v>
      </c>
      <c r="K26" s="59">
        <f>I25/I26*100</f>
        <v>99.825628639314161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B21" sqref="B21:H2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CONCATENATE(lista!B19,lista!B15,lista!B20)</f>
        <v>Struktura wydatków województwa warmińsko-mazurskiego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f>4574385+266614</f>
        <v>4840999</v>
      </c>
      <c r="J8" s="23">
        <v>9</v>
      </c>
      <c r="K8" s="13">
        <f>I8/I25*100</f>
        <v>62.225397119198746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2738781</v>
      </c>
      <c r="J9" s="24">
        <v>8</v>
      </c>
      <c r="K9" s="13">
        <f>I9/I25*100</f>
        <v>35.203836098193008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200000</v>
      </c>
      <c r="J10" s="25">
        <f>SUM(J11:J24)</f>
        <v>9</v>
      </c>
      <c r="K10" s="13">
        <f>I10/I25*100</f>
        <v>2.5707667826082488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f>I11/I10*100</f>
        <v>0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f>I12/I10*100</f>
        <v>0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82800</v>
      </c>
      <c r="J13" s="30">
        <v>3</v>
      </c>
      <c r="K13" s="14">
        <f>I13/I10*100</f>
        <v>41.4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117200</v>
      </c>
      <c r="J15" s="30">
        <v>6</v>
      </c>
      <c r="K15" s="14">
        <f>I15/I10*100</f>
        <v>58.599999999999994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7779780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7960999</v>
      </c>
      <c r="J26" s="18" t="s">
        <v>6</v>
      </c>
      <c r="K26" s="59">
        <f>I25/I26*100</f>
        <v>97.723665082736474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I21" sqref="I21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CONCATENATE(lista!B19,lista!B16,lista!B20)</f>
        <v>Struktura wydatków województwa wielkopolskiego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f>8907805</f>
        <v>8907805</v>
      </c>
      <c r="J8" s="23">
        <v>9</v>
      </c>
      <c r="K8" s="13">
        <f>I8/I25*100</f>
        <v>66.847750390379005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1130000</v>
      </c>
      <c r="J9" s="24">
        <v>4</v>
      </c>
      <c r="K9" s="13">
        <f>I9/I25*100</f>
        <v>8.4799743529554448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3287707</v>
      </c>
      <c r="J10" s="25">
        <f>SUM(J11:J24)</f>
        <v>55</v>
      </c>
      <c r="K10" s="13">
        <f>I10/I25*100</f>
        <v>24.672275256665561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1599947</v>
      </c>
      <c r="J11" s="30">
        <v>25</v>
      </c>
      <c r="K11" s="14">
        <f>I11/I10*100</f>
        <v>48.664525153853432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418973</v>
      </c>
      <c r="J12" s="30">
        <v>7</v>
      </c>
      <c r="K12" s="14">
        <f>I12/I10*100</f>
        <v>12.743623443329957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455399</v>
      </c>
      <c r="J13" s="30">
        <v>9</v>
      </c>
      <c r="K13" s="14">
        <f>I13/I10*100</f>
        <v>13.851568889806787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0</v>
      </c>
      <c r="J15" s="30">
        <v>0</v>
      </c>
      <c r="K15" s="14">
        <f>I15/I10*100</f>
        <v>0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50000</v>
      </c>
      <c r="J16" s="30">
        <v>1</v>
      </c>
      <c r="K16" s="14">
        <f>I16/I10*100</f>
        <v>1.520816788114026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50000</v>
      </c>
      <c r="J17" s="30">
        <v>1</v>
      </c>
      <c r="K17" s="14">
        <f>I17/I10*100</f>
        <v>1.520816788114026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613388</v>
      </c>
      <c r="J21" s="30">
        <v>11</v>
      </c>
      <c r="K21" s="14">
        <f>I21/I10*100</f>
        <v>18.657015360553721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100000</v>
      </c>
      <c r="J24" s="30">
        <v>1</v>
      </c>
      <c r="K24" s="14">
        <f>I24/I10*100</f>
        <v>3.041633576228052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13325512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13387807</v>
      </c>
      <c r="J26" s="18" t="s">
        <v>6</v>
      </c>
      <c r="K26" s="59">
        <f>I25/I26*100</f>
        <v>99.534688541596097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H28" sqref="H28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CONCATENATE(lista!B19,lista!B17,lista!B20)</f>
        <v>Struktura wydatków województwa zachodniopomorskiego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5476000</v>
      </c>
      <c r="J8" s="23">
        <v>4</v>
      </c>
      <c r="K8" s="13">
        <f>I8/I25*100</f>
        <v>73.088926773998125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1626243</v>
      </c>
      <c r="J9" s="24">
        <v>4</v>
      </c>
      <c r="K9" s="13">
        <f>I9/I25*100</f>
        <v>21.705689471096974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390000</v>
      </c>
      <c r="J10" s="25">
        <f>SUM(J11:J24)</f>
        <v>18</v>
      </c>
      <c r="K10" s="13">
        <f>I10/I25*100</f>
        <v>5.205383754904906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100000</v>
      </c>
      <c r="J11" s="30">
        <v>3</v>
      </c>
      <c r="K11" s="14">
        <f>I11/I10*100</f>
        <v>25.641025641025639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10000</v>
      </c>
      <c r="J12" s="30">
        <v>1</v>
      </c>
      <c r="K12" s="14">
        <f>I12/I10*100</f>
        <v>2.5641025641025639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60710</v>
      </c>
      <c r="J13" s="30">
        <v>4</v>
      </c>
      <c r="K13" s="14">
        <f>I13/I10*100</f>
        <v>15.566666666666668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100000</v>
      </c>
      <c r="J15" s="30">
        <v>2</v>
      </c>
      <c r="K15" s="14">
        <f>I15/I10*100</f>
        <v>25.641025641025639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56290</v>
      </c>
      <c r="J20" s="30">
        <v>5</v>
      </c>
      <c r="K20" s="14">
        <f>I20/I10*100</f>
        <v>14.433333333333334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3000</v>
      </c>
      <c r="J21" s="30">
        <v>1</v>
      </c>
      <c r="K21" s="14">
        <f>I21/I10*100</f>
        <v>0.76923076923076927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60000</v>
      </c>
      <c r="J23" s="30">
        <v>2</v>
      </c>
      <c r="K23" s="14">
        <f>I23/I10*100</f>
        <v>15.384615384615385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7492243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7492243</v>
      </c>
      <c r="J26" s="18" t="s">
        <v>6</v>
      </c>
      <c r="K26" s="59">
        <f>I25/I26*100</f>
        <v>100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="115" zoomScaleNormal="115" workbookViewId="0">
      <selection activeCell="I13" sqref="I13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10.140625" style="1" customWidth="1"/>
    <col min="13" max="16380" width="9.140625" style="1" customWidth="1"/>
    <col min="16381" max="16381" width="3.28515625" style="1" customWidth="1"/>
    <col min="16382" max="16382" width="8.85546875" style="1" customWidth="1"/>
    <col min="16383" max="16384" width="8.42578125" style="1" customWidth="1"/>
  </cols>
  <sheetData>
    <row r="1" spans="1:12" ht="15.95" customHeight="1" x14ac:dyDescent="0.2">
      <c r="A1" s="38" t="s">
        <v>65</v>
      </c>
      <c r="B1" s="39"/>
      <c r="C1" s="40"/>
      <c r="D1" s="40"/>
      <c r="E1" s="40"/>
      <c r="F1" s="40"/>
      <c r="G1" s="40"/>
      <c r="H1" s="40"/>
      <c r="I1" s="40"/>
      <c r="J1" s="40"/>
      <c r="K1" s="40"/>
    </row>
    <row r="2" spans="1:12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15.95" customHeight="1" x14ac:dyDescent="0.2">
      <c r="A3" s="42" t="s">
        <v>66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2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</row>
    <row r="7" spans="1:12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</row>
    <row r="8" spans="1:12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f>SUM('1'!I8+'2'!I8+'3'!I8+'4'!I8+'5'!I8+'6'!I8+'7'!I8+'8'!I8+'9'!I8+'10'!I8+'11'!I8+'12'!I8+'13'!I8+'14'!I8+'15'!I8+'16'!I8)</f>
        <v>85059405</v>
      </c>
      <c r="J8" s="23">
        <f>SUM('1'!J8+'2'!J8+'3'!J8+'4'!J8+'5'!J8+'6'!J8+'7'!J8+'8'!J8+'9'!J8+'10'!J8+'11'!J8+'12'!J8+'13'!J8+'14'!J8+'15'!J8+'16'!J8)</f>
        <v>108</v>
      </c>
      <c r="K8" s="13">
        <f>I8/I25*100</f>
        <v>60.219877009987854</v>
      </c>
    </row>
    <row r="9" spans="1:12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f>SUM('1'!I9+'2'!I9+'3'!I9+'4'!I9+'5'!I9+'6'!I9+'7'!I9+'8'!I9+'9'!I9+'10'!I9+'11'!I9+'12'!I9+'13'!I9+'14'!I9+'15'!I9+'16'!I9)</f>
        <v>42335659</v>
      </c>
      <c r="J9" s="24">
        <f>SUM('1'!J9+'2'!J9+'3'!J9+'4'!J9+'5'!J9+'6'!J9+'7'!J9+'8'!J9+'9'!J9+'10'!J9+'11'!J9+'12'!J9+'13'!J9+'14'!J9+'15'!J9+'16'!J9)</f>
        <v>161</v>
      </c>
      <c r="K9" s="13">
        <f>I9/I25*100</f>
        <v>29.972560684109951</v>
      </c>
    </row>
    <row r="10" spans="1:12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SUM('1'!I10+'2'!I10+'3'!I10+'4'!I10+'5'!I10+'6'!I10+'7'!I10+'8'!I10+'9'!I10+'10'!I10+'11'!I10+'12'!I10+'13'!I10+'14'!I10+'15'!I10+'16'!I10)</f>
        <v>13852991</v>
      </c>
      <c r="J10" s="25">
        <f>SUM(J11:J24)</f>
        <v>682</v>
      </c>
      <c r="K10" s="13">
        <f>I10/I25*100</f>
        <v>9.8075623059021932</v>
      </c>
    </row>
    <row r="11" spans="1:12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f>SUM('1'!I11+'2'!I11+'3'!I11+'4'!I11+'5'!I11+'6'!I11+'7'!I11+'8'!I11+'9'!I11+'10'!I11+'11'!I11+'12'!I11+'13'!I11+'14'!I11+'15'!I11+'16'!I11)</f>
        <v>2193337</v>
      </c>
      <c r="J11" s="29">
        <f>SUM('1'!J11+'2'!J11+'3'!J11+'4'!J11+'5'!J11+'6'!J11+'7'!J11+'8'!J11+'9'!J11+'10'!J11+'11'!J11+'12'!J11+'13'!J11+'14'!J11+'15'!J11+'16'!J11)</f>
        <v>55</v>
      </c>
      <c r="K11" s="14">
        <f>I11/I10*100</f>
        <v>15.832948999966867</v>
      </c>
      <c r="L11" s="6"/>
    </row>
    <row r="12" spans="1:12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f>SUM('1'!I12+'2'!I12+'3'!I12+'4'!I12+'5'!I12+'6'!I12+'7'!I12+'8'!I12+'9'!I12+'10'!I12+'11'!I12+'12'!I12+'13'!I12+'14'!I12+'15'!I12+'16'!I12)</f>
        <v>1659139</v>
      </c>
      <c r="J12" s="29">
        <f>SUM('1'!J12+'2'!J12+'3'!J12+'4'!J12+'5'!J12+'6'!J12+'7'!J12+'8'!J12+'9'!J12+'10'!J12+'11'!J12+'12'!J12+'13'!J12+'14'!J12+'15'!J12+'16'!J12)</f>
        <v>76</v>
      </c>
      <c r="K12" s="14">
        <f>I12/I10*100</f>
        <v>11.976756499733524</v>
      </c>
      <c r="L12" s="7"/>
    </row>
    <row r="13" spans="1:12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f>SUM('1'!I13+'2'!I13+'3'!I13+'4'!I13+'5'!I13+'6'!I13+'7'!I13+'8'!I13+'9'!I13+'10'!I13+'11'!I13+'12'!I13+'13'!I13+'14'!I13+'15'!I13+'16'!I13)</f>
        <v>1416728</v>
      </c>
      <c r="J13" s="29">
        <f>SUM('1'!J13+'2'!J13+'3'!J13+'4'!J13+'5'!J13+'6'!J13+'7'!J13+'8'!J13+'9'!J13+'10'!J13+'11'!J13+'12'!J13+'13'!J13+'14'!J13+'15'!J13+'16'!J13)</f>
        <v>72</v>
      </c>
      <c r="K13" s="14">
        <f>I13/I10*100</f>
        <v>10.226874470646809</v>
      </c>
      <c r="L13" s="7"/>
    </row>
    <row r="14" spans="1:12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f>SUM('1'!I14+'2'!I14+'3'!I14+'4'!I14+'5'!I14+'6'!I14+'7'!I14+'8'!I14+'9'!I14+'10'!I14+'11'!I14+'12'!I14+'13'!I14+'14'!I14+'15'!I14+'16'!I14)</f>
        <v>277928</v>
      </c>
      <c r="J14" s="29">
        <f>SUM('1'!J14+'2'!J14+'3'!J14+'4'!J14+'5'!J14+'6'!J14+'7'!J14+'8'!J14+'9'!J14+'10'!J14+'11'!J14+'12'!J14+'13'!J14+'14'!J14+'15'!J14+'16'!J14)</f>
        <v>19</v>
      </c>
      <c r="K14" s="14">
        <f>I14/I10*100</f>
        <v>2.006267094232574</v>
      </c>
      <c r="L14" s="7"/>
    </row>
    <row r="15" spans="1:12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f>SUM('1'!I15+'2'!I15+'3'!I15+'4'!I15+'5'!I15+'6'!I15+'7'!I15+'8'!I15+'9'!I15+'10'!I15+'11'!I15+'12'!I15+'13'!I15+'14'!I15+'15'!I15+'16'!I15)</f>
        <v>2087326</v>
      </c>
      <c r="J15" s="29">
        <f>SUM('1'!J15+'2'!J15+'3'!J15+'4'!J15+'5'!J15+'6'!J15+'7'!J15+'8'!J15+'9'!J15+'10'!J15+'11'!J15+'12'!J15+'13'!J15+'14'!J15+'15'!J15+'16'!J15)</f>
        <v>107</v>
      </c>
      <c r="K15" s="14">
        <f>I15/I10*100</f>
        <v>15.067691879681435</v>
      </c>
      <c r="L15" s="7"/>
    </row>
    <row r="16" spans="1:12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f>SUM('1'!I16+'2'!I16+'3'!I16+'4'!I16+'5'!I16+'6'!I16+'7'!I16+'8'!I16+'9'!I16+'10'!I16+'11'!I16+'12'!I16+'13'!I16+'14'!I16+'15'!I16+'16'!I16)</f>
        <v>412744</v>
      </c>
      <c r="J16" s="29">
        <f>SUM('1'!J16+'2'!J16+'3'!J16+'4'!J16+'5'!J16+'6'!J16+'7'!J16+'8'!J16+'9'!J16+'10'!J16+'11'!J16+'12'!J16+'13'!J16+'14'!J16+'15'!J16+'16'!J16)</f>
        <v>12</v>
      </c>
      <c r="K16" s="14">
        <f>I16/I10*100</f>
        <v>2.9794576492542295</v>
      </c>
      <c r="L16" s="6"/>
    </row>
    <row r="17" spans="1:12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f>SUM('1'!I17+'2'!I17+'3'!I17+'4'!I17+'5'!I17+'6'!I17+'7'!I17+'8'!I17+'9'!I17+'10'!I17+'11'!I17+'12'!I17+'13'!I17+'14'!I17+'15'!I17+'16'!I17)</f>
        <v>50000</v>
      </c>
      <c r="J17" s="29">
        <f>SUM('1'!J17+'2'!J17+'3'!J17+'4'!J17+'5'!J17+'6'!J17+'7'!J17+'8'!J17+'9'!J17+'10'!J17+'11'!J17+'12'!J17+'13'!J17+'14'!J17+'15'!J17+'16'!J17)</f>
        <v>1</v>
      </c>
      <c r="K17" s="14">
        <f>I17/I10*100</f>
        <v>0.36093288445794847</v>
      </c>
      <c r="L17" s="6"/>
    </row>
    <row r="18" spans="1:12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f>SUM('1'!I18+'2'!I18+'3'!I18+'4'!I18+'5'!I18+'6'!I18+'7'!I18+'8'!I18+'9'!I18+'10'!I18+'11'!I18+'12'!I18+'13'!I18+'14'!I18+'15'!I18+'16'!I18)</f>
        <v>0</v>
      </c>
      <c r="J18" s="29">
        <f>SUM('1'!J18+'2'!J18+'3'!J18+'4'!J18+'5'!J18+'6'!J18+'7'!J18+'8'!J18+'9'!J18+'10'!J18+'11'!J18+'12'!J18+'13'!J18+'14'!J18+'15'!J18+'16'!J18)</f>
        <v>0</v>
      </c>
      <c r="K18" s="14">
        <f>I18/I10*100</f>
        <v>0</v>
      </c>
      <c r="L18" s="6"/>
    </row>
    <row r="19" spans="1:12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f>SUM('1'!I19+'2'!I19+'3'!I19+'4'!I19+'5'!I19+'6'!I19+'7'!I19+'8'!I19+'9'!I19+'10'!I19+'11'!I19+'12'!I19+'13'!I19+'14'!I19+'15'!I19+'16'!I19)</f>
        <v>537350</v>
      </c>
      <c r="J19" s="29">
        <f>SUM('1'!J19+'2'!J19+'3'!J19+'4'!J19+'5'!J19+'6'!J19+'7'!J19+'8'!J19+'9'!J19+'10'!J19+'11'!J19+'12'!J19+'13'!J19+'14'!J19+'15'!J19+'16'!J19)</f>
        <v>18</v>
      </c>
      <c r="K19" s="14">
        <f>I19/I10*100</f>
        <v>3.8789457092695718</v>
      </c>
      <c r="L19" s="6"/>
    </row>
    <row r="20" spans="1:12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f>SUM('1'!I20+'2'!I20+'3'!I20+'4'!I20+'5'!I20+'6'!I20+'7'!I20+'8'!I20+'9'!I20+'10'!I20+'11'!I20+'12'!I20+'13'!I20+'14'!I20+'15'!I20+'16'!I20)</f>
        <v>3177576</v>
      </c>
      <c r="J20" s="29">
        <f>SUM('1'!J20+'2'!J20+'3'!J20+'4'!J20+'5'!J20+'6'!J20+'7'!J20+'8'!J20+'9'!J20+'10'!J20+'11'!J20+'12'!J20+'13'!J20+'14'!J20+'15'!J20+'16'!J20)</f>
        <v>228</v>
      </c>
      <c r="K20" s="14">
        <f>I20/I10*100</f>
        <v>22.937833425287003</v>
      </c>
      <c r="L20" s="6"/>
    </row>
    <row r="21" spans="1:12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f>SUM('1'!I21+'2'!I21+'3'!I21+'4'!I21+'5'!I21+'6'!I21+'7'!I21+'8'!I21+'9'!I21+'10'!I21+'11'!I21+'12'!I21+'13'!I21+'14'!I21+'15'!I21+'16'!I21)</f>
        <v>995933</v>
      </c>
      <c r="J21" s="29">
        <f>SUM('1'!J21+'2'!J21+'3'!J21+'4'!J21+'5'!J21+'6'!J21+'7'!J21+'8'!J21+'9'!J21+'10'!J21+'11'!J21+'12'!J21+'13'!J21+'14'!J21+'15'!J21+'16'!J21)</f>
        <v>37</v>
      </c>
      <c r="K21" s="14">
        <f>I21/I10*100</f>
        <v>7.1892994083371606</v>
      </c>
      <c r="L21" s="6"/>
    </row>
    <row r="22" spans="1:12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f>SUM('1'!I22+'2'!I22+'3'!I22+'4'!I22+'5'!I22+'6'!I22+'7'!I22+'8'!I22+'9'!I22+'10'!I22+'11'!I22+'12'!I22+'13'!I22+'14'!I22+'15'!I22+'16'!I22)</f>
        <v>381036</v>
      </c>
      <c r="J22" s="29">
        <f>SUM('1'!J22+'2'!J22+'3'!J22+'4'!J22+'5'!J22+'6'!J22+'7'!J22+'8'!J22+'9'!J22+'10'!J22+'11'!J22+'12'!J22+'13'!J22+'14'!J22+'15'!J22+'16'!J22)</f>
        <v>21</v>
      </c>
      <c r="K22" s="14">
        <f>I22/I10*100</f>
        <v>2.7505684512463771</v>
      </c>
      <c r="L22" s="6"/>
    </row>
    <row r="23" spans="1:12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f>SUM('1'!I23+'2'!I23+'3'!I23+'4'!I23+'5'!I23+'6'!I23+'7'!I23+'8'!I23+'9'!I23+'10'!I23+'11'!I23+'12'!I23+'13'!I23+'14'!I23+'15'!I23+'16'!I23)</f>
        <v>394262</v>
      </c>
      <c r="J23" s="29">
        <f>SUM('1'!J23+'2'!J23+'3'!J23+'4'!J23+'5'!J23+'6'!J23+'7'!J23+'8'!J23+'9'!J23+'10'!J23+'11'!J23+'12'!J23+'13'!J23+'14'!J23+'15'!J23+'16'!J23)</f>
        <v>28</v>
      </c>
      <c r="K23" s="14">
        <f>I23/I10*100</f>
        <v>2.8460424178431936</v>
      </c>
      <c r="L23" s="6"/>
    </row>
    <row r="24" spans="1:12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f>SUM('1'!I24+'2'!I24+'3'!I24+'4'!I24+'5'!I24+'6'!I24+'7'!I24+'8'!I24+'9'!I24+'10'!I24+'11'!I24+'12'!I24+'13'!I24+'14'!I24+'15'!I24+'16'!I24)</f>
        <v>269632</v>
      </c>
      <c r="J24" s="29">
        <f>SUM('1'!J24+'2'!J24+'3'!J24+'4'!J24+'5'!J24+'6'!J24+'7'!J24+'8'!J24+'9'!J24+'10'!J24+'11'!J24+'12'!J24+'13'!J24+'14'!J24+'15'!J24+'16'!J24)</f>
        <v>8</v>
      </c>
      <c r="K24" s="14">
        <f>I24/I10*100</f>
        <v>1.946381110043311</v>
      </c>
      <c r="L24" s="6"/>
    </row>
    <row r="25" spans="1:12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141248055</v>
      </c>
      <c r="J25" s="9" t="s">
        <v>2</v>
      </c>
      <c r="K25" s="15">
        <f>I25/I$25*100</f>
        <v>100</v>
      </c>
    </row>
    <row r="26" spans="1:12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143000000</v>
      </c>
      <c r="J26" s="18" t="s">
        <v>6</v>
      </c>
      <c r="K26" s="28">
        <f>I25/I26*100</f>
        <v>98.774863636363648</v>
      </c>
    </row>
    <row r="27" spans="1:12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2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2" ht="12.75" customHeight="1" x14ac:dyDescent="0.2"/>
    <row r="30" spans="1:12" x14ac:dyDescent="0.2">
      <c r="B30" s="57" t="s">
        <v>38</v>
      </c>
      <c r="C30" s="57"/>
      <c r="D30" s="57"/>
      <c r="E30" s="57"/>
      <c r="F30" s="57"/>
      <c r="G30" s="57"/>
      <c r="H30" s="57"/>
    </row>
    <row r="31" spans="1:12" x14ac:dyDescent="0.2"/>
    <row r="32" spans="1:12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28">
    <mergeCell ref="B26:H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K1"/>
    <mergeCell ref="A2:K2"/>
    <mergeCell ref="A3:K4"/>
    <mergeCell ref="A5:K5"/>
    <mergeCell ref="A6:A7"/>
    <mergeCell ref="B6:H7"/>
    <mergeCell ref="I6:K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B8" sqref="B8:H8"/>
    </sheetView>
  </sheetViews>
  <sheetFormatPr defaultColWidth="0" defaultRowHeight="12.75" zeroHeight="1" x14ac:dyDescent="0.2"/>
  <cols>
    <col min="1" max="1" width="2.7109375" style="1" customWidth="1"/>
    <col min="2" max="2" width="13.85546875" style="31" customWidth="1"/>
    <col min="3" max="3" width="2.7109375" style="31" customWidth="1"/>
    <col min="4" max="4" width="7.7109375" style="31" customWidth="1"/>
    <col min="5" max="5" width="2.7109375" style="31" customWidth="1"/>
    <col min="6" max="6" width="7.28515625" style="31" customWidth="1"/>
    <col min="7" max="7" width="2.7109375" style="31" customWidth="1"/>
    <col min="8" max="8" width="51.28515625" style="31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6380" width="9.140625" style="1" customWidth="1"/>
    <col min="16381" max="16381" width="3.28515625" style="1" customWidth="1"/>
    <col min="16382" max="16382" width="8.85546875" style="1" customWidth="1"/>
    <col min="16383" max="16384" width="8.42578125" style="1" customWidth="1"/>
  </cols>
  <sheetData>
    <row r="1" spans="1:12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5.95" customHeight="1" x14ac:dyDescent="0.2">
      <c r="A3" s="42" t="str">
        <f>CONCATENATE(lista!B19,lista!B2,lista!B20)</f>
        <v>Struktura wydatków województwa dolnośląskiego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2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3" t="s">
        <v>4</v>
      </c>
      <c r="L7" s="47"/>
    </row>
    <row r="8" spans="1:12" s="2" customFormat="1" ht="16.5" customHeight="1" x14ac:dyDescent="0.2">
      <c r="A8" s="32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5612164</v>
      </c>
      <c r="J8" s="23">
        <v>6</v>
      </c>
      <c r="K8" s="13">
        <f>I8/I25*100</f>
        <v>50.488497019718373</v>
      </c>
      <c r="L8" s="13">
        <v>60.219877009987854</v>
      </c>
    </row>
    <row r="9" spans="1:12" s="2" customFormat="1" ht="16.5" customHeight="1" x14ac:dyDescent="0.2">
      <c r="A9" s="32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4819672</v>
      </c>
      <c r="J9" s="24">
        <v>21</v>
      </c>
      <c r="K9" s="13">
        <f>I9/I25*100</f>
        <v>43.359031455249713</v>
      </c>
      <c r="L9" s="13">
        <v>29.972560684109951</v>
      </c>
    </row>
    <row r="10" spans="1:12" s="2" customFormat="1" ht="16.5" customHeight="1" x14ac:dyDescent="0.2">
      <c r="A10" s="32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683892</v>
      </c>
      <c r="J10" s="25">
        <f>SUM(J11:J24)</f>
        <v>47</v>
      </c>
      <c r="K10" s="13">
        <f>I10/I25*100</f>
        <v>6.1524715250319186</v>
      </c>
      <c r="L10" s="13">
        <v>9.8075623059021932</v>
      </c>
    </row>
    <row r="11" spans="1:12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37">
        <v>172303</v>
      </c>
      <c r="J11" s="37">
        <v>6</v>
      </c>
      <c r="K11" s="14">
        <f>I11/I10*100</f>
        <v>25.194475151047239</v>
      </c>
      <c r="L11" s="14">
        <v>15.832948999966867</v>
      </c>
    </row>
    <row r="12" spans="1:12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37">
        <v>0</v>
      </c>
      <c r="J12" s="37">
        <v>0</v>
      </c>
      <c r="K12" s="14">
        <f>I12/I10*100</f>
        <v>0</v>
      </c>
      <c r="L12" s="14">
        <v>11.976756499733524</v>
      </c>
    </row>
    <row r="13" spans="1:12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37">
        <v>7700</v>
      </c>
      <c r="J13" s="37">
        <v>2</v>
      </c>
      <c r="K13" s="14">
        <f>I13/I10*100</f>
        <v>1.1259087692208711</v>
      </c>
      <c r="L13" s="14">
        <v>10.226874470646809</v>
      </c>
    </row>
    <row r="14" spans="1:12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37">
        <v>0</v>
      </c>
      <c r="J14" s="37">
        <v>0</v>
      </c>
      <c r="K14" s="14">
        <f>I14/I10*100</f>
        <v>0</v>
      </c>
      <c r="L14" s="14">
        <v>2.006267094232574</v>
      </c>
    </row>
    <row r="15" spans="1:12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37">
        <v>36890</v>
      </c>
      <c r="J15" s="37">
        <v>4</v>
      </c>
      <c r="K15" s="14">
        <f>I15/I10*100</f>
        <v>5.3941265579945368</v>
      </c>
      <c r="L15" s="14">
        <v>15.067691879681435</v>
      </c>
    </row>
    <row r="16" spans="1:12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37">
        <v>0</v>
      </c>
      <c r="J16" s="37">
        <v>0</v>
      </c>
      <c r="K16" s="14">
        <f>I16/I10*100</f>
        <v>0</v>
      </c>
      <c r="L16" s="14">
        <v>2.9794576492542295</v>
      </c>
    </row>
    <row r="17" spans="1:12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37">
        <v>0</v>
      </c>
      <c r="J17" s="37">
        <v>0</v>
      </c>
      <c r="K17" s="14">
        <f>I17/I10*100</f>
        <v>0</v>
      </c>
      <c r="L17" s="14">
        <v>0.36093288445794847</v>
      </c>
    </row>
    <row r="18" spans="1:12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37">
        <v>0</v>
      </c>
      <c r="J18" s="37">
        <v>0</v>
      </c>
      <c r="K18" s="14">
        <f>I18/I10*100</f>
        <v>0</v>
      </c>
      <c r="L18" s="14">
        <v>0</v>
      </c>
    </row>
    <row r="19" spans="1:12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37">
        <v>0</v>
      </c>
      <c r="J19" s="37">
        <v>0</v>
      </c>
      <c r="K19" s="14">
        <f>I19/I10*100</f>
        <v>0</v>
      </c>
      <c r="L19" s="14">
        <v>3.8789457092695718</v>
      </c>
    </row>
    <row r="20" spans="1:12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37">
        <v>431999</v>
      </c>
      <c r="J20" s="37">
        <v>31</v>
      </c>
      <c r="K20" s="14">
        <f>I20/I10*100</f>
        <v>63.167722388915202</v>
      </c>
      <c r="L20" s="14">
        <v>22.937833425287003</v>
      </c>
    </row>
    <row r="21" spans="1:12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37">
        <v>35000</v>
      </c>
      <c r="J21" s="37">
        <v>4</v>
      </c>
      <c r="K21" s="14">
        <f>I21/I10*100</f>
        <v>5.1177671328221415</v>
      </c>
      <c r="L21" s="14">
        <v>7.1892994083371606</v>
      </c>
    </row>
    <row r="22" spans="1:12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37">
        <v>0</v>
      </c>
      <c r="J22" s="37">
        <v>0</v>
      </c>
      <c r="K22" s="14">
        <f>I22/I10*100</f>
        <v>0</v>
      </c>
      <c r="L22" s="14">
        <v>2.7505684512463771</v>
      </c>
    </row>
    <row r="23" spans="1:12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37">
        <v>0</v>
      </c>
      <c r="J23" s="37">
        <v>0</v>
      </c>
      <c r="K23" s="14">
        <f>I23/I10*100</f>
        <v>0</v>
      </c>
      <c r="L23" s="14">
        <v>2.8460424178431936</v>
      </c>
    </row>
    <row r="24" spans="1:12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37">
        <v>0</v>
      </c>
      <c r="J24" s="37">
        <v>0</v>
      </c>
      <c r="K24" s="14">
        <f>I24/I10*100</f>
        <v>0</v>
      </c>
      <c r="L24" s="14">
        <v>1.946381110043311</v>
      </c>
    </row>
    <row r="25" spans="1:12" s="3" customFormat="1" ht="15" customHeight="1" x14ac:dyDescent="0.2">
      <c r="A25" s="32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11115728</v>
      </c>
      <c r="J25" s="9" t="s">
        <v>2</v>
      </c>
      <c r="K25" s="15">
        <f>I25/I$25*100</f>
        <v>100</v>
      </c>
      <c r="L25" s="12" t="s">
        <v>2</v>
      </c>
    </row>
    <row r="26" spans="1:12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11229316</v>
      </c>
      <c r="J26" s="18" t="s">
        <v>6</v>
      </c>
      <c r="K26" s="59">
        <f>I25/I26*100</f>
        <v>98.988469110674231</v>
      </c>
      <c r="L26" s="60"/>
    </row>
    <row r="27" spans="1:12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2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2" ht="12.75" customHeight="1" x14ac:dyDescent="0.2"/>
    <row r="30" spans="1:12" x14ac:dyDescent="0.2">
      <c r="B30" s="57" t="s">
        <v>38</v>
      </c>
      <c r="C30" s="57"/>
      <c r="D30" s="57"/>
      <c r="E30" s="57"/>
      <c r="F30" s="57"/>
      <c r="G30" s="57"/>
      <c r="H30" s="57"/>
    </row>
    <row r="31" spans="1:12" x14ac:dyDescent="0.2"/>
    <row r="32" spans="1:12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B15" sqref="B15:H15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CONCATENATE(lista!B19,lista!B3,lista!B20)</f>
        <v>Struktura wydatków województwa kujawsko-pomorskiego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6472247</v>
      </c>
      <c r="J8" s="23">
        <v>9</v>
      </c>
      <c r="K8" s="13">
        <f>I8/I25*100</f>
        <v>67.302483795299281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2804994</v>
      </c>
      <c r="J9" s="24">
        <v>10</v>
      </c>
      <c r="K9" s="13">
        <f>I9/I25*100</f>
        <v>29.16808694583376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339413</v>
      </c>
      <c r="J10" s="25">
        <f>SUM(J11:J24)</f>
        <v>42</v>
      </c>
      <c r="K10" s="13">
        <f>I10/I25*100</f>
        <v>3.5294292588669611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54150</v>
      </c>
      <c r="J11" s="30">
        <v>6</v>
      </c>
      <c r="K11" s="14">
        <f>I11/I10*100</f>
        <v>15.95401472542301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27985</v>
      </c>
      <c r="J12" s="30">
        <v>2</v>
      </c>
      <c r="K12" s="14">
        <f>I12/I10*100</f>
        <v>8.2451173054656124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9971</v>
      </c>
      <c r="J13" s="30">
        <v>2</v>
      </c>
      <c r="K13" s="14">
        <f>I13/I10*100</f>
        <v>2.9377189441771532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55000</v>
      </c>
      <c r="J14" s="30">
        <v>4</v>
      </c>
      <c r="K14" s="14">
        <f>I14/I10*100</f>
        <v>16.204447089533993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58000</v>
      </c>
      <c r="J15" s="30">
        <v>8</v>
      </c>
      <c r="K15" s="14">
        <f>I15/I10*100</f>
        <v>17.088326021690389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10000</v>
      </c>
      <c r="J16" s="30">
        <v>1</v>
      </c>
      <c r="K16" s="14">
        <f>I16/I10*100</f>
        <v>2.9462631071879981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65879</v>
      </c>
      <c r="J20" s="30">
        <v>14</v>
      </c>
      <c r="K20" s="14">
        <f>I20/I10*100</f>
        <v>19.409686723843812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4000</v>
      </c>
      <c r="J21" s="30">
        <v>1</v>
      </c>
      <c r="K21" s="14">
        <f>I21/I10*100</f>
        <v>1.1785052428751992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5000</v>
      </c>
      <c r="J22" s="30">
        <v>1</v>
      </c>
      <c r="K22" s="14">
        <f>I22/I10*100</f>
        <v>1.4731315535939991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4000</v>
      </c>
      <c r="J23" s="30">
        <v>1</v>
      </c>
      <c r="K23" s="14">
        <f>I23/I10*100</f>
        <v>1.1785052428751992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45428</v>
      </c>
      <c r="J24" s="30">
        <v>2</v>
      </c>
      <c r="K24" s="14">
        <f>I24/I10*100</f>
        <v>13.384284043333638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9616654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9617241</v>
      </c>
      <c r="J26" s="18" t="s">
        <v>6</v>
      </c>
      <c r="K26" s="59">
        <f>I25/I26*100</f>
        <v>99.993896378389607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B14" sqref="B14:H1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CONCATENATE(lista!B19,lista!B4,lista!B20)</f>
        <v>Struktura wydatków województwa lubelskiego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4727150</v>
      </c>
      <c r="J8" s="23">
        <v>7</v>
      </c>
      <c r="K8" s="13">
        <f>I8/I25*100</f>
        <v>56.994437582099465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2256142</v>
      </c>
      <c r="J9" s="24">
        <v>8</v>
      </c>
      <c r="K9" s="13">
        <f>I9/I25*100</f>
        <v>27.201917518029479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1310763</v>
      </c>
      <c r="J10" s="25">
        <f>SUM(J11:J24)</f>
        <v>66</v>
      </c>
      <c r="K10" s="13">
        <f>I10/I25*100</f>
        <v>15.803644899871053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f>I11/I10*100</f>
        <v>0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262378</v>
      </c>
      <c r="J12" s="30">
        <v>12</v>
      </c>
      <c r="K12" s="14">
        <f>I12/I10*100</f>
        <v>20.017196091131652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198873</v>
      </c>
      <c r="J13" s="30">
        <v>11</v>
      </c>
      <c r="K13" s="14">
        <f>I13/I10*100</f>
        <v>15.172308037379755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60000</v>
      </c>
      <c r="J14" s="30">
        <v>4</v>
      </c>
      <c r="K14" s="14">
        <f>I14/I10*100</f>
        <v>4.5774865479114073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263446</v>
      </c>
      <c r="J15" s="30">
        <v>9</v>
      </c>
      <c r="K15" s="14">
        <f>I15/I10*100</f>
        <v>20.098675351684477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198598</v>
      </c>
      <c r="J16" s="30">
        <v>5</v>
      </c>
      <c r="K16" s="14">
        <f>I16/I10*100</f>
        <v>15.151327890701827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219158</v>
      </c>
      <c r="J20" s="30">
        <v>15</v>
      </c>
      <c r="K20" s="14">
        <f>I20/I10*100</f>
        <v>16.719879947786136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13850</v>
      </c>
      <c r="J21" s="30">
        <v>2</v>
      </c>
      <c r="K21" s="14">
        <f>I21/I10*100</f>
        <v>1.0566364781428832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5000</v>
      </c>
      <c r="J22" s="30">
        <v>1</v>
      </c>
      <c r="K22" s="14">
        <f>I22/I10*100</f>
        <v>0.38145721232595059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15256</v>
      </c>
      <c r="J23" s="30">
        <v>3</v>
      </c>
      <c r="K23" s="14">
        <f>I23/I10*100</f>
        <v>1.1639022462489406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74204</v>
      </c>
      <c r="J24" s="30">
        <v>4</v>
      </c>
      <c r="K24" s="14">
        <f>I24/I10*100</f>
        <v>5.661130196686968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8294055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8823573</v>
      </c>
      <c r="J26" s="18" t="s">
        <v>6</v>
      </c>
      <c r="K26" s="59">
        <f>I25/I26*100</f>
        <v>93.998825645801304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I8" sqref="I8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CONCATENATE(lista!B19,lista!B5,lista!B20)</f>
        <v>Struktura wydatków województwa lubuskiego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f>388500+489534</f>
        <v>878034</v>
      </c>
      <c r="J8" s="23">
        <f>1+1</f>
        <v>2</v>
      </c>
      <c r="K8" s="13">
        <f>I8/I25*100</f>
        <v>28.305653109922908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1710735</v>
      </c>
      <c r="J9" s="24">
        <v>17</v>
      </c>
      <c r="K9" s="13">
        <f>I9/I25*100</f>
        <v>55.149881978378936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513205</v>
      </c>
      <c r="J10" s="25">
        <f>SUM(J11:J24)</f>
        <v>31</v>
      </c>
      <c r="K10" s="13">
        <f>I10/I25*100</f>
        <v>16.544464911698164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31000</v>
      </c>
      <c r="J11" s="30">
        <v>1</v>
      </c>
      <c r="K11" s="14">
        <f>I11/I10*100</f>
        <v>6.0404711567502272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143000</v>
      </c>
      <c r="J12" s="30">
        <v>4</v>
      </c>
      <c r="K12" s="14">
        <f>I12/I10*100</f>
        <v>27.864108884363947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24470</v>
      </c>
      <c r="J13" s="30">
        <v>1</v>
      </c>
      <c r="K13" s="14">
        <f>I13/I10*100</f>
        <v>4.7680751356670337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18000</v>
      </c>
      <c r="J14" s="30">
        <v>1</v>
      </c>
      <c r="K14" s="14">
        <f>I14/I10*100</f>
        <v>3.5073703490807766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39500</v>
      </c>
      <c r="J15" s="30">
        <v>3</v>
      </c>
      <c r="K15" s="14">
        <f>I15/I10*100</f>
        <v>7.6967293771494818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46335</v>
      </c>
      <c r="J16" s="30">
        <v>3</v>
      </c>
      <c r="K16" s="14">
        <f>I16/I10*100</f>
        <v>9.0285558402587665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72000</v>
      </c>
      <c r="J20" s="30">
        <v>9</v>
      </c>
      <c r="K20" s="14">
        <f>I20/I10*100</f>
        <v>14.029481396323106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125000</v>
      </c>
      <c r="J21" s="30">
        <v>8</v>
      </c>
      <c r="K21" s="14">
        <f>I21/I10*100</f>
        <v>24.356738535283171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13900</v>
      </c>
      <c r="J23" s="30">
        <v>1</v>
      </c>
      <c r="K23" s="14">
        <f>I23/I10*100</f>
        <v>2.7084693251234886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3101974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3126907</v>
      </c>
      <c r="J26" s="18" t="s">
        <v>6</v>
      </c>
      <c r="K26" s="59">
        <f>I25/I26*100</f>
        <v>99.202630586710754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B12" sqref="B12:H12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CONCATENATE(lista!B19,lista!B6,lista!B20)</f>
        <v>Struktura wydatków województwa łódzkiego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f>5644181+123485</f>
        <v>5767666</v>
      </c>
      <c r="J8" s="23">
        <v>7</v>
      </c>
      <c r="K8" s="13">
        <f>I8/I25*100</f>
        <v>63.110664963192797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2621492</v>
      </c>
      <c r="J9" s="24">
        <v>14</v>
      </c>
      <c r="K9" s="13">
        <f>I9/I25*100</f>
        <v>28.68475797934385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749814</v>
      </c>
      <c r="J10" s="25">
        <f>SUM(J11:J24)</f>
        <v>30</v>
      </c>
      <c r="K10" s="13">
        <f>I10/I25*100</f>
        <v>8.2045770574633554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80000</v>
      </c>
      <c r="J11" s="30">
        <v>6</v>
      </c>
      <c r="K11" s="14">
        <f>I11/I10*100</f>
        <v>10.669312656205406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f>I12/I10*100</f>
        <v>0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f>I13/I10*100</f>
        <v>0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420000</v>
      </c>
      <c r="J15" s="30">
        <v>12</v>
      </c>
      <c r="K15" s="14">
        <f>I15/I10*100</f>
        <v>56.013891445078379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249814</v>
      </c>
      <c r="J20" s="30">
        <v>12</v>
      </c>
      <c r="K20" s="14">
        <f>I20/I10*100</f>
        <v>33.316795898716215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9138972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9194173</v>
      </c>
      <c r="J26" s="18" t="s">
        <v>6</v>
      </c>
      <c r="K26" s="59">
        <f>I25/I26*100</f>
        <v>99.399608860960086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B6" sqref="B6:H7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CONCATENATE(lista!B19,lista!B7,lista!B20)</f>
        <v>Struktura wydatków województwa małopolskiego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f>5594958+445042</f>
        <v>6040000</v>
      </c>
      <c r="J8" s="23">
        <v>10</v>
      </c>
      <c r="K8" s="13">
        <f>I8/I25*100</f>
        <v>51.075407935224206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4785759</v>
      </c>
      <c r="J9" s="24">
        <v>25</v>
      </c>
      <c r="K9" s="13">
        <f>I9/I25*100</f>
        <v>40.469303510707064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999893</v>
      </c>
      <c r="J10" s="25">
        <f>SUM(J11:J24)</f>
        <v>33</v>
      </c>
      <c r="K10" s="13">
        <f>I10/I25*100</f>
        <v>8.4552885540687317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f>I11/I10*100</f>
        <v>0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88830</v>
      </c>
      <c r="J12" s="30">
        <v>2</v>
      </c>
      <c r="K12" s="14">
        <f>I12/I10*100</f>
        <v>8.8839505827123499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38032</v>
      </c>
      <c r="J13" s="30">
        <v>2</v>
      </c>
      <c r="K13" s="14">
        <f>I13/I10*100</f>
        <v>3.8036069859474964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175456</v>
      </c>
      <c r="J15" s="30">
        <v>7</v>
      </c>
      <c r="K15" s="14">
        <f>I15/I10*100</f>
        <v>17.54747758010107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107811</v>
      </c>
      <c r="J16" s="30">
        <v>2</v>
      </c>
      <c r="K16" s="14">
        <f>I16/I10*100</f>
        <v>10.782253701146024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537350</v>
      </c>
      <c r="J19" s="30">
        <v>18</v>
      </c>
      <c r="K19" s="14">
        <f>I19/I10*100</f>
        <v>53.740750260277849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46625</v>
      </c>
      <c r="J20" s="30">
        <v>1</v>
      </c>
      <c r="K20" s="14">
        <f>I20/I10*100</f>
        <v>4.6629989408866752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5789</v>
      </c>
      <c r="J22" s="30">
        <v>1</v>
      </c>
      <c r="K22" s="14">
        <f>I22/I10*100</f>
        <v>0.57896194892853536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11825652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11841383</v>
      </c>
      <c r="J26" s="18" t="s">
        <v>6</v>
      </c>
      <c r="K26" s="59">
        <f>I25/I26*100</f>
        <v>99.867152341918171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B13" sqref="B13:H13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CONCATENATE(lista!B19,lista!B8,lista!B20)</f>
        <v>Struktura wydatków województwa mazowieckiego na rehabilitację zawodową i społeczną osób niepełnosprawnych ze środków PFRON w 2017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4916000</v>
      </c>
      <c r="J8" s="23">
        <v>7</v>
      </c>
      <c r="K8" s="13">
        <f>I8/I25*100</f>
        <v>42.291020547878624</v>
      </c>
      <c r="L8" s="13">
        <v>60.219877009987854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4333942</v>
      </c>
      <c r="J9" s="24">
        <v>5</v>
      </c>
      <c r="K9" s="13">
        <f>I9/I25*100</f>
        <v>37.283732745181894</v>
      </c>
      <c r="L9" s="13">
        <v>29.972560684109951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SUM(I11:I24)</f>
        <v>2374275</v>
      </c>
      <c r="J10" s="25">
        <f>SUM(J11:J24)</f>
        <v>155</v>
      </c>
      <c r="K10" s="13">
        <f>I10/I25*100</f>
        <v>20.425246706939486</v>
      </c>
      <c r="L10" s="13">
        <v>9.8075623059021932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f>I11/I10*100</f>
        <v>0</v>
      </c>
      <c r="L11" s="14">
        <v>15.832948999966867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416928</v>
      </c>
      <c r="J12" s="30">
        <v>28</v>
      </c>
      <c r="K12" s="14">
        <f>I12/I10*100</f>
        <v>17.560223647218624</v>
      </c>
      <c r="L12" s="14">
        <v>11.976756499733524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411338</v>
      </c>
      <c r="J13" s="30">
        <v>28</v>
      </c>
      <c r="K13" s="14">
        <f>I13/I10*100</f>
        <v>17.324783354918871</v>
      </c>
      <c r="L13" s="14">
        <v>10.226874470646809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144928</v>
      </c>
      <c r="J14" s="30">
        <v>10</v>
      </c>
      <c r="K14" s="14">
        <f>I14/I10*100</f>
        <v>6.1040949342430846</v>
      </c>
      <c r="L14" s="14">
        <v>2.006267094232574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0</v>
      </c>
      <c r="J15" s="30">
        <v>0</v>
      </c>
      <c r="K15" s="14">
        <f>I15/I10*100</f>
        <v>0</v>
      </c>
      <c r="L15" s="14">
        <v>15.067691879681435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2.9794576492542295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0.36093288445794847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3.8789457092695718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819528</v>
      </c>
      <c r="J20" s="30">
        <v>56</v>
      </c>
      <c r="K20" s="14">
        <f>I20/I10*100</f>
        <v>34.516978867233156</v>
      </c>
      <c r="L20" s="14">
        <v>22.937833425287003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7.1892994083371606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338747</v>
      </c>
      <c r="J22" s="30">
        <v>15</v>
      </c>
      <c r="K22" s="14">
        <f>I22/I10*100</f>
        <v>14.267386886523253</v>
      </c>
      <c r="L22" s="14">
        <v>2.7505684512463771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242806</v>
      </c>
      <c r="J23" s="30">
        <v>18</v>
      </c>
      <c r="K23" s="14">
        <f>I23/I10*100</f>
        <v>10.226532309863011</v>
      </c>
      <c r="L23" s="14">
        <v>2.8460424178431936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1.946381110043311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11624217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12204265</v>
      </c>
      <c r="J26" s="18" t="s">
        <v>6</v>
      </c>
      <c r="K26" s="59">
        <f>I25/I26*100</f>
        <v>95.247169739431257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15" customHeight="1" x14ac:dyDescent="0.2">
      <c r="A28" s="19"/>
      <c r="B28" s="22" t="s">
        <v>60</v>
      </c>
      <c r="C28" s="20"/>
      <c r="D28" s="55" t="s">
        <v>61</v>
      </c>
      <c r="E28" s="56"/>
      <c r="F28" s="56"/>
      <c r="G28" s="21"/>
      <c r="H28" s="22" t="s">
        <v>62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sheetProtection password="DFC8" sheet="1" objects="1" scenarios="1"/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lista</vt:lpstr>
      <vt:lpstr>Polska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>PFRON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Piotr M</cp:lastModifiedBy>
  <cp:lastPrinted>2018-02-14T12:40:37Z</cp:lastPrinted>
  <dcterms:created xsi:type="dcterms:W3CDTF">2001-04-12T11:41:19Z</dcterms:created>
  <dcterms:modified xsi:type="dcterms:W3CDTF">2018-02-19T08:50:17Z</dcterms:modified>
</cp:coreProperties>
</file>