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DF-Analizy\2021\Analizy roczne\"/>
    </mc:Choice>
  </mc:AlternateContent>
  <bookViews>
    <workbookView xWindow="-120" yWindow="-120" windowWidth="29040" windowHeight="15840" firstSheet="1" activeTab="1"/>
  </bookViews>
  <sheets>
    <sheet name="lista" sheetId="50" state="hidden" r:id="rId1"/>
    <sheet name="Polska" sheetId="34" r:id="rId2"/>
    <sheet name="1" sheetId="33" r:id="rId3"/>
    <sheet name="2" sheetId="35" r:id="rId4"/>
    <sheet name="3" sheetId="36" r:id="rId5"/>
    <sheet name="4" sheetId="37" r:id="rId6"/>
    <sheet name="5" sheetId="38" r:id="rId7"/>
    <sheet name="6" sheetId="39" r:id="rId8"/>
    <sheet name="7" sheetId="40" r:id="rId9"/>
    <sheet name="8" sheetId="41" r:id="rId10"/>
    <sheet name="9" sheetId="42" r:id="rId11"/>
    <sheet name="10" sheetId="43" r:id="rId12"/>
    <sheet name="11" sheetId="44" r:id="rId13"/>
    <sheet name="12" sheetId="45" r:id="rId14"/>
    <sheet name="13" sheetId="46" r:id="rId15"/>
    <sheet name="14" sheetId="47" r:id="rId16"/>
    <sheet name="15" sheetId="48" r:id="rId17"/>
    <sheet name="16" sheetId="49" r:id="rId18"/>
  </sheet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49" l="1"/>
  <c r="I8" i="46"/>
  <c r="I8" i="43"/>
  <c r="I8" i="40"/>
  <c r="I8" i="36"/>
  <c r="I8" i="39"/>
  <c r="J10" i="49" l="1"/>
  <c r="I10" i="49"/>
  <c r="J10" i="48"/>
  <c r="I10" i="48"/>
  <c r="J10" i="47"/>
  <c r="I10" i="47"/>
  <c r="J10" i="46"/>
  <c r="I10" i="46"/>
  <c r="J10" i="45"/>
  <c r="I10" i="45"/>
  <c r="J10" i="44"/>
  <c r="I10" i="44"/>
  <c r="J10" i="43"/>
  <c r="I10" i="43"/>
  <c r="J10" i="42"/>
  <c r="I10" i="42"/>
  <c r="J10" i="41"/>
  <c r="I10" i="41"/>
  <c r="J10" i="40"/>
  <c r="I10" i="40"/>
  <c r="J10" i="39"/>
  <c r="I10" i="39"/>
  <c r="J10" i="38"/>
  <c r="I10" i="38"/>
  <c r="J10" i="37"/>
  <c r="I10" i="37"/>
  <c r="J10" i="36"/>
  <c r="I10" i="36"/>
  <c r="J10" i="35"/>
  <c r="I10" i="35"/>
  <c r="J10" i="33"/>
  <c r="I10" i="33"/>
  <c r="J12" i="34" l="1"/>
  <c r="J13" i="34"/>
  <c r="J14" i="34"/>
  <c r="J15" i="34"/>
  <c r="J16" i="34"/>
  <c r="J17" i="34"/>
  <c r="J18" i="34"/>
  <c r="J19" i="34"/>
  <c r="J20" i="34"/>
  <c r="J21" i="34"/>
  <c r="J22" i="34"/>
  <c r="J23" i="34"/>
  <c r="J24" i="34"/>
  <c r="J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11" i="34"/>
  <c r="J9" i="34"/>
  <c r="J8" i="34"/>
  <c r="I8" i="34"/>
  <c r="I9" i="34"/>
  <c r="J10" i="34" l="1"/>
  <c r="I25" i="49"/>
  <c r="I25" i="48"/>
  <c r="I25" i="47"/>
  <c r="I25" i="46"/>
  <c r="I25" i="45"/>
  <c r="I25" i="44"/>
  <c r="I25" i="42"/>
  <c r="I25" i="41"/>
  <c r="I25" i="40"/>
  <c r="I25" i="39"/>
  <c r="I25" i="38"/>
  <c r="I25" i="37"/>
  <c r="I25" i="36"/>
  <c r="I25" i="35"/>
  <c r="I25" i="43" l="1"/>
  <c r="K13" i="43"/>
  <c r="K17" i="43"/>
  <c r="K21" i="43"/>
  <c r="K14" i="43"/>
  <c r="K18" i="43"/>
  <c r="K22" i="43"/>
  <c r="K11" i="43"/>
  <c r="K15" i="43"/>
  <c r="K19" i="43"/>
  <c r="K23" i="43"/>
  <c r="K12" i="43"/>
  <c r="K16" i="43"/>
  <c r="K20" i="43"/>
  <c r="K24" i="43"/>
  <c r="A3" i="49"/>
  <c r="A3" i="48"/>
  <c r="A3" i="47"/>
  <c r="A3" i="46"/>
  <c r="A3" i="45"/>
  <c r="A3" i="44"/>
  <c r="A3" i="43"/>
  <c r="A3" i="42"/>
  <c r="A3" i="41"/>
  <c r="A3" i="40"/>
  <c r="A3" i="39"/>
  <c r="A3" i="38"/>
  <c r="A3" i="37"/>
  <c r="A3" i="36"/>
  <c r="A3" i="35"/>
  <c r="A3" i="33"/>
  <c r="K26" i="49" l="1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A9" i="49"/>
  <c r="A10" i="49" s="1"/>
  <c r="K8" i="49"/>
  <c r="A8" i="49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A9" i="48"/>
  <c r="A10" i="48" s="1"/>
  <c r="K8" i="48"/>
  <c r="A8" i="48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K10" i="47"/>
  <c r="K9" i="47"/>
  <c r="K8" i="47"/>
  <c r="A8" i="47"/>
  <c r="A9" i="47" s="1"/>
  <c r="A10" i="47" s="1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A8" i="46"/>
  <c r="A9" i="46" s="1"/>
  <c r="A10" i="46" s="1"/>
  <c r="K26" i="45"/>
  <c r="K25" i="45"/>
  <c r="K10" i="45"/>
  <c r="K9" i="45"/>
  <c r="K8" i="45"/>
  <c r="A8" i="45"/>
  <c r="A9" i="45" s="1"/>
  <c r="A10" i="45" s="1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A9" i="44"/>
  <c r="A10" i="44" s="1"/>
  <c r="K8" i="44"/>
  <c r="A8" i="44"/>
  <c r="K26" i="43"/>
  <c r="K25" i="43"/>
  <c r="K10" i="43"/>
  <c r="K9" i="43"/>
  <c r="K8" i="43"/>
  <c r="A8" i="43"/>
  <c r="A9" i="43" s="1"/>
  <c r="A10" i="43" s="1"/>
  <c r="K26" i="42"/>
  <c r="K25" i="42"/>
  <c r="K10" i="42"/>
  <c r="K9" i="42"/>
  <c r="K8" i="42"/>
  <c r="A8" i="42"/>
  <c r="A9" i="42" s="1"/>
  <c r="A10" i="42" s="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A8" i="41"/>
  <c r="A9" i="41" s="1"/>
  <c r="A10" i="41" s="1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A8" i="40"/>
  <c r="A9" i="40" s="1"/>
  <c r="A10" i="40" s="1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A8" i="39"/>
  <c r="A9" i="39" s="1"/>
  <c r="A10" i="39" s="1"/>
  <c r="K26" i="38"/>
  <c r="K25" i="38"/>
  <c r="K10" i="38"/>
  <c r="K9" i="38"/>
  <c r="A9" i="38"/>
  <c r="A10" i="38" s="1"/>
  <c r="K8" i="38"/>
  <c r="A8" i="38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A9" i="37"/>
  <c r="A10" i="37" s="1"/>
  <c r="K8" i="37"/>
  <c r="A8" i="37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A8" i="36"/>
  <c r="A9" i="36" s="1"/>
  <c r="A10" i="36" s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A8" i="35"/>
  <c r="A9" i="35" s="1"/>
  <c r="A10" i="35" s="1"/>
  <c r="A8" i="34"/>
  <c r="A9" i="34" s="1"/>
  <c r="A10" i="34" s="1"/>
  <c r="A8" i="33" l="1"/>
  <c r="A9" i="33" s="1"/>
  <c r="A10" i="33" s="1"/>
  <c r="K24" i="33" l="1"/>
  <c r="I25" i="33"/>
  <c r="K10" i="33" s="1"/>
  <c r="I10" i="34"/>
  <c r="K23" i="33"/>
  <c r="K11" i="33"/>
  <c r="K16" i="33"/>
  <c r="K14" i="33"/>
  <c r="K22" i="33"/>
  <c r="K12" i="33"/>
  <c r="K20" i="33"/>
  <c r="K18" i="33"/>
  <c r="K13" i="33"/>
  <c r="K15" i="33"/>
  <c r="K17" i="33"/>
  <c r="K19" i="33"/>
  <c r="K21" i="33"/>
  <c r="K13" i="34" l="1"/>
  <c r="K23" i="34"/>
  <c r="K15" i="34"/>
  <c r="K14" i="34"/>
  <c r="K20" i="34"/>
  <c r="K24" i="34"/>
  <c r="K18" i="34"/>
  <c r="K11" i="34"/>
  <c r="K12" i="34"/>
  <c r="K16" i="34"/>
  <c r="K22" i="34"/>
  <c r="K19" i="34"/>
  <c r="K21" i="34"/>
  <c r="K17" i="34"/>
  <c r="I25" i="34"/>
  <c r="K26" i="33"/>
  <c r="K9" i="33"/>
  <c r="K8" i="33"/>
  <c r="K25" i="33"/>
  <c r="K8" i="34" l="1"/>
  <c r="K9" i="34"/>
  <c r="K10" i="34"/>
  <c r="K25" i="34"/>
  <c r="K26" i="34"/>
</calcChain>
</file>

<file path=xl/sharedStrings.xml><?xml version="1.0" encoding="utf-8"?>
<sst xmlns="http://schemas.openxmlformats.org/spreadsheetml/2006/main" count="836" uniqueCount="69">
  <si>
    <t>Nazwa zadania</t>
  </si>
  <si>
    <t>Liczba</t>
  </si>
  <si>
    <t>x</t>
  </si>
  <si>
    <t>Zadania ogółem</t>
  </si>
  <si>
    <t>Odsetek</t>
  </si>
  <si>
    <t>L.p.</t>
  </si>
  <si>
    <t>% wykorzystania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</si>
  <si>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</si>
  <si>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</si>
  <si>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</si>
  <si>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</si>
  <si>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</si>
  <si>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</si>
  <si>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</si>
  <si>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</si>
  <si>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</si>
  <si>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</si>
  <si>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</si>
  <si>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</si>
  <si>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</si>
  <si>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</si>
  <si>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Prowadzenie rehabilitacji osób niepełnosprawnych w różnych typach placówek</t>
  </si>
  <si>
    <t>Zadania zlecane fundacjom oraz organizacjom pozarządowym ogółem, w tym:</t>
  </si>
  <si>
    <t>Działanie i/lub tworzenie zakładów aktywności zawodowej</t>
  </si>
  <si>
    <t>Dofinansowanie robót budowlanych, dotyczących obiektów służących rehabilitacji, w związku z potrzebami osób niepełnosprawnych</t>
  </si>
  <si>
    <t>Organizowanie i prowadzenie szkoleń, kursów, warsztatów, grup środowiskowego wsparcia oraz zespołów aktywności społecznej</t>
  </si>
  <si>
    <t>Organizowanie i prowadzenie szkoleń, kursów i warsztatów dla członków rodzin osób niepełnosprawnych, opiekunów, kadry i wolontariuszy</t>
  </si>
  <si>
    <t>Prowadzenie poradnictwa psychologicznego, społeczno-prawnego oraz udzielanie informacji na temat przysługujących uprawnień, dostępnych usług, sprzętu rehabilitacyjnego i pomocy technicznej</t>
  </si>
  <si>
    <t>Organizowanie i prowadzenie zintegrowanych działań na rzecz włączania osób niepełnosprawnych w rynek pracy</t>
  </si>
  <si>
    <t>Zakup, szkolenie i utrzymanie psów asystujących w trakcie szkolenia</t>
  </si>
  <si>
    <t>Utrzymanie psów asystujących</t>
  </si>
  <si>
    <t>Organizowanie i prowadzenie szkoleń dla tłumaczy języka migowego oraz tłumaczy-przewodników</t>
  </si>
  <si>
    <t>Organizowanie lokalnych, regionalnych i ogólnopolskich imprez kulturalnych, sportowych, turystycznych i rekreacyjnych</t>
  </si>
  <si>
    <t>Promowanie aktywności osób niepełnosprawnych w różnych dziedzinach życia społecznego i zawodowego</t>
  </si>
  <si>
    <t>Prowadzenie kampanii informacyjnych na rzecz integracji osób niepełnosprawnych i przeciwdziałaniu ich dyskryminacji</t>
  </si>
  <si>
    <t>Opracowywanie lub wydawanie publikacji, wydawnictw ciągłych oraz wydawnictw zwartych, stanowiących zamkniętą całość</t>
  </si>
  <si>
    <t>Świadczenie usług wspierających, które mają na celu umożliwienie lub wspomaganie niezależnego życia osób niepełnosprawnych</t>
  </si>
  <si>
    <t>Środki Funduszu wg algorytmu</t>
  </si>
  <si>
    <t>* Kwoty nie zawierają kosztów obsługi realizowanych zadań</t>
  </si>
  <si>
    <t>dolnośląskiego</t>
  </si>
  <si>
    <t>kujawsko-pomorskiego</t>
  </si>
  <si>
    <t>lubelskiego</t>
  </si>
  <si>
    <t>lubuskiego</t>
  </si>
  <si>
    <t>łódzkiego</t>
  </si>
  <si>
    <t>małopolskiego</t>
  </si>
  <si>
    <t>mazowieckiego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</si>
  <si>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</si>
  <si>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</si>
  <si>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</si>
  <si>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</si>
  <si>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</si>
  <si>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</si>
  <si>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</si>
  <si>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</si>
  <si>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</si>
  <si>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Prowadzenie grupowych i indywidualnych zajęć usprawniających</t>
  </si>
  <si>
    <t>Kwota* [zł]</t>
  </si>
  <si>
    <t xml:space="preserve">Struktura wydatków województwa </t>
  </si>
  <si>
    <t>Dane województwa</t>
  </si>
  <si>
    <t>Odsetek woj. razem</t>
  </si>
  <si>
    <t>liczba realizowanych umów</t>
  </si>
  <si>
    <t>liczba wypłaconych dofinansowań</t>
  </si>
  <si>
    <t>Nr woj.</t>
  </si>
  <si>
    <t>Województwo</t>
  </si>
  <si>
    <t>Samorządy wojewódzkie ogółem</t>
  </si>
  <si>
    <t>liczba zaz działających ze środków PFRON</t>
  </si>
  <si>
    <t xml:space="preserve"> na rehabilitację zawodową i społeczną osób niepełnosprawnych ze środków PFRON w 2021 roku</t>
  </si>
  <si>
    <t>Michał Gadomski, Departament ds. Finansowych PFRON 24.02.2022 r.</t>
  </si>
  <si>
    <t>Struktura wydatków ogółem na rehabilitację zawodową i społeczną osób niepełnosprawnych ze środków PFRON w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</si>
</sst>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name val="Arial CE"/>
      <charset val="238"/>
    </font>
    <font>
      <sz val="7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1" fillId="0" borderId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right" vertical="center"/>
    </xf>
    <xf numFmtId="3" fontId="13" fillId="5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/>
    <xf numFmtId="4" fontId="7" fillId="3" borderId="5" xfId="0" applyNumberFormat="1" applyFont="1" applyFill="1" applyBorder="1" applyAlignment="1">
      <alignment horizontal="right" vertical="center"/>
    </xf>
    <xf numFmtId="3" fontId="11" fillId="0" borderId="5" xfId="1" applyNumberFormat="1" applyFont="1" applyFill="1" applyBorder="1" applyAlignment="1">
      <alignment horizontal="right" vertical="center" wrapText="1"/>
    </xf>
    <xf numFmtId="0" fontId="11" fillId="0" borderId="5" xfId="2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11" fillId="0" borderId="5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7" fillId="8" borderId="5" xfId="0" applyNumberFormat="1" applyFont="1" applyFill="1" applyBorder="1" applyAlignment="1">
      <alignment horizontal="right" vertical="center" wrapText="1"/>
    </xf>
    <xf numFmtId="3" fontId="11" fillId="9" borderId="5" xfId="1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/>
    <cellStyle name="Normalny_Arkusz3" xfId="1"/>
    <cellStyle name="Normalny_Arkusz4" xfId="2"/>
  </cellStyles>
  <dxfs count="0"/>
  <tableStyles count="0" defaultTableStyle="TableStyleMedium9" defaultPivotStyle="PivotStyleLight16"/>
  <colors>
    <mruColors>
      <color rgb="FFFFFF99"/>
      <color rgb="FFFFD9FF"/>
      <color rgb="FFFFFFCC"/>
      <color rgb="FFCCFFCC"/>
      <color rgb="FFFFCCFF"/>
      <color rgb="FFCCFFFF"/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workbookViewId="0">
      <selection activeCell="B21" sqref="B21"/>
    </sheetView>
  </sheetViews>
  <sheetFormatPr defaultRowHeight="13.2" x14ac:dyDescent="0.25"/>
  <cols>
    <col min="1" max="1" width="7" customWidth="1"/>
    <col min="2" max="2" width="22.33203125" customWidth="1"/>
  </cols>
  <sheetData>
    <row r="1" spans="1:2" x14ac:dyDescent="0.25">
      <c r="A1" s="26" t="s">
        <v>62</v>
      </c>
      <c r="B1" s="26" t="s">
        <v>63</v>
      </c>
    </row>
    <row r="2" spans="1:2" x14ac:dyDescent="0.25">
      <c r="A2" s="26">
        <v>1</v>
      </c>
      <c r="B2" s="27" t="s">
        <v>39</v>
      </c>
    </row>
    <row r="3" spans="1:2" x14ac:dyDescent="0.25">
      <c r="A3" s="26">
        <v>2</v>
      </c>
      <c r="B3" s="27" t="s">
        <v>40</v>
      </c>
    </row>
    <row r="4" spans="1:2" x14ac:dyDescent="0.25">
      <c r="A4" s="26">
        <v>3</v>
      </c>
      <c r="B4" s="27" t="s">
        <v>41</v>
      </c>
    </row>
    <row r="5" spans="1:2" x14ac:dyDescent="0.25">
      <c r="A5" s="26">
        <v>4</v>
      </c>
      <c r="B5" s="27" t="s">
        <v>42</v>
      </c>
    </row>
    <row r="6" spans="1:2" x14ac:dyDescent="0.25">
      <c r="A6" s="26">
        <v>5</v>
      </c>
      <c r="B6" s="27" t="s">
        <v>43</v>
      </c>
    </row>
    <row r="7" spans="1:2" x14ac:dyDescent="0.25">
      <c r="A7" s="26">
        <v>6</v>
      </c>
      <c r="B7" s="27" t="s">
        <v>44</v>
      </c>
    </row>
    <row r="8" spans="1:2" x14ac:dyDescent="0.25">
      <c r="A8" s="26">
        <v>7</v>
      </c>
      <c r="B8" s="27" t="s">
        <v>45</v>
      </c>
    </row>
    <row r="9" spans="1:2" x14ac:dyDescent="0.25">
      <c r="A9" s="26">
        <v>8</v>
      </c>
      <c r="B9" s="27" t="s">
        <v>46</v>
      </c>
    </row>
    <row r="10" spans="1:2" x14ac:dyDescent="0.25">
      <c r="A10" s="26">
        <v>9</v>
      </c>
      <c r="B10" s="27" t="s">
        <v>47</v>
      </c>
    </row>
    <row r="11" spans="1:2" x14ac:dyDescent="0.25">
      <c r="A11" s="26">
        <v>10</v>
      </c>
      <c r="B11" s="27" t="s">
        <v>48</v>
      </c>
    </row>
    <row r="12" spans="1:2" x14ac:dyDescent="0.25">
      <c r="A12" s="26">
        <v>11</v>
      </c>
      <c r="B12" s="27" t="s">
        <v>49</v>
      </c>
    </row>
    <row r="13" spans="1:2" x14ac:dyDescent="0.25">
      <c r="A13" s="26">
        <v>12</v>
      </c>
      <c r="B13" s="27" t="s">
        <v>50</v>
      </c>
    </row>
    <row r="14" spans="1:2" x14ac:dyDescent="0.25">
      <c r="A14" s="26">
        <v>13</v>
      </c>
      <c r="B14" s="27" t="s">
        <v>51</v>
      </c>
    </row>
    <row r="15" spans="1:2" x14ac:dyDescent="0.25">
      <c r="A15" s="26">
        <v>14</v>
      </c>
      <c r="B15" s="27" t="s">
        <v>52</v>
      </c>
    </row>
    <row r="16" spans="1:2" x14ac:dyDescent="0.25">
      <c r="A16" s="26">
        <v>15</v>
      </c>
      <c r="B16" s="27" t="s">
        <v>53</v>
      </c>
    </row>
    <row r="17" spans="1:2" x14ac:dyDescent="0.25">
      <c r="A17" s="26">
        <v>16</v>
      </c>
      <c r="B17" s="27" t="s">
        <v>54</v>
      </c>
    </row>
    <row r="19" spans="1:2" x14ac:dyDescent="0.25">
      <c r="B19" t="s">
        <v>57</v>
      </c>
    </row>
    <row r="20" spans="1:2" x14ac:dyDescent="0.25">
      <c r="B20" t="s">
        <v>66</v>
      </c>
    </row>
  </sheetData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CONCATENATE(lista!B19,lista!B9,lista!B20)</f>
        <v>Struktura wydatków województwa opolskiego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5657734</v>
      </c>
      <c r="J8" s="23">
        <v>5</v>
      </c>
      <c r="K8" s="13">
        <f>I8/I25*100</f>
        <v>73.097395165939403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585435</v>
      </c>
      <c r="J9" s="24">
        <v>3</v>
      </c>
      <c r="K9" s="13">
        <f>I9/I25*100</f>
        <v>7.5637655533066308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1496825</v>
      </c>
      <c r="J10" s="39">
        <f>SUM(J11:J24)</f>
        <v>48</v>
      </c>
      <c r="K10" s="13">
        <f>I10/I25*100</f>
        <v>19.338839280753962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58340</v>
      </c>
      <c r="J11" s="30">
        <v>2</v>
      </c>
      <c r="K11" s="14">
        <f>I11/I10*100</f>
        <v>3.8975832178110332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112436</v>
      </c>
      <c r="J12" s="30">
        <v>6</v>
      </c>
      <c r="K12" s="14">
        <f>I12/I10*100</f>
        <v>7.5116329564244317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165347</v>
      </c>
      <c r="J13" s="30">
        <v>5</v>
      </c>
      <c r="K13" s="14">
        <f>I13/I10*100</f>
        <v>11.046515123678454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65419</v>
      </c>
      <c r="J14" s="30">
        <v>1</v>
      </c>
      <c r="K14" s="14">
        <f>I14/I10*100</f>
        <v>4.3705175955773052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380643</v>
      </c>
      <c r="J15" s="30">
        <v>10</v>
      </c>
      <c r="K15" s="14">
        <f>I15/I10*100</f>
        <v>25.430026890251035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456998</v>
      </c>
      <c r="J20" s="30">
        <v>16</v>
      </c>
      <c r="K20" s="14">
        <f>I20/I10*100</f>
        <v>30.531157616955891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200402</v>
      </c>
      <c r="J21" s="30">
        <v>5</v>
      </c>
      <c r="K21" s="14">
        <f>I21/I10*100</f>
        <v>13.388472266296993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30990</v>
      </c>
      <c r="J22" s="30">
        <v>1</v>
      </c>
      <c r="K22" s="14">
        <f>I22/I10*100</f>
        <v>2.070382309221185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9860</v>
      </c>
      <c r="J23" s="30">
        <v>1</v>
      </c>
      <c r="K23" s="14">
        <f>I23/I10*100</f>
        <v>0.65872764017169672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16390</v>
      </c>
      <c r="J24" s="30">
        <v>1</v>
      </c>
      <c r="K24" s="14">
        <f>I24/I10*100</f>
        <v>1.0949843836119788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7739994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7747983</v>
      </c>
      <c r="J26" s="18" t="s">
        <v>6</v>
      </c>
      <c r="K26" s="62">
        <f>I25/I26*100</f>
        <v>99.89688929363939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CONCATENATE(lista!B19,lista!B10,lista!B20)</f>
        <v>Struktura wydatków województwa podkarpackiego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20657978</v>
      </c>
      <c r="J8" s="23">
        <v>13</v>
      </c>
      <c r="K8" s="13">
        <f>I8/I25*100</f>
        <v>85.265842074350346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2151440</v>
      </c>
      <c r="J9" s="24">
        <v>8</v>
      </c>
      <c r="K9" s="13">
        <f>I9/I25*100</f>
        <v>8.8800725449722293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1418312</v>
      </c>
      <c r="J10" s="39">
        <f>SUM(J11:J24)</f>
        <v>40</v>
      </c>
      <c r="K10" s="13">
        <f>I10/I25*100</f>
        <v>5.8540853806774305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305593</v>
      </c>
      <c r="J11" s="30">
        <v>7</v>
      </c>
      <c r="K11" s="14">
        <v>0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150361</v>
      </c>
      <c r="J12" s="30">
        <v>4</v>
      </c>
      <c r="K12" s="14">
        <v>0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135614</v>
      </c>
      <c r="J13" s="30">
        <v>5</v>
      </c>
      <c r="K13" s="14">
        <v>0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79360</v>
      </c>
      <c r="J14" s="30">
        <v>2</v>
      </c>
      <c r="K14" s="14">
        <v>0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212451</v>
      </c>
      <c r="J15" s="30">
        <v>5</v>
      </c>
      <c r="K15" s="14">
        <v>0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382402</v>
      </c>
      <c r="J20" s="30">
        <v>13</v>
      </c>
      <c r="K20" s="14">
        <v>0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78571</v>
      </c>
      <c r="J21" s="30">
        <v>2</v>
      </c>
      <c r="K21" s="14">
        <v>0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73960</v>
      </c>
      <c r="J23" s="30">
        <v>2</v>
      </c>
      <c r="K23" s="14"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0</v>
      </c>
      <c r="J24" s="30">
        <v>0</v>
      </c>
      <c r="K24" s="14">
        <v>0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24227730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24782428</v>
      </c>
      <c r="J26" s="18" t="s">
        <v>6</v>
      </c>
      <c r="K26" s="62">
        <f>I25/I26*100</f>
        <v>97.761728592533387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CONCATENATE(lista!B19,lista!B11,lista!B20)</f>
        <v>Struktura wydatków województwa podlaskiego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f>5626235+823471</f>
        <v>6449706</v>
      </c>
      <c r="J8" s="23">
        <v>6</v>
      </c>
      <c r="K8" s="13">
        <f>I8/I25*100</f>
        <v>84.054576191843964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1023530</v>
      </c>
      <c r="J9" s="24">
        <v>4</v>
      </c>
      <c r="K9" s="13">
        <f>I9/I25*100</f>
        <v>13.338961554160461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200000</v>
      </c>
      <c r="J10" s="39">
        <f>SUM(J11:J24)</f>
        <v>20</v>
      </c>
      <c r="K10" s="13">
        <f>I10/I25*100</f>
        <v>2.6064622539955762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37790</v>
      </c>
      <c r="J11" s="30">
        <v>4</v>
      </c>
      <c r="K11" s="14">
        <f>I11/I10*100</f>
        <v>18.895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11400</v>
      </c>
      <c r="J13" s="30">
        <v>1</v>
      </c>
      <c r="K13" s="14">
        <f>I13/I10*100</f>
        <v>5.7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9770</v>
      </c>
      <c r="J14" s="30">
        <v>1</v>
      </c>
      <c r="K14" s="14">
        <f>I14/I10*100</f>
        <v>4.8849999999999998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103153</v>
      </c>
      <c r="J15" s="30">
        <v>10</v>
      </c>
      <c r="K15" s="14">
        <f>I15/I10*100</f>
        <v>51.576500000000003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17338</v>
      </c>
      <c r="J20" s="30">
        <v>2</v>
      </c>
      <c r="K20" s="14">
        <f>I20/I10*100</f>
        <v>8.6690000000000005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20549</v>
      </c>
      <c r="J21" s="30">
        <v>2</v>
      </c>
      <c r="K21" s="14">
        <f>I21/I10*100</f>
        <v>10.2745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f>I22/I10*100</f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f>I23/I10*100</f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0</v>
      </c>
      <c r="J24" s="30">
        <v>0</v>
      </c>
      <c r="K24" s="14">
        <f>I24/I10*100</f>
        <v>0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7673236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7719519</v>
      </c>
      <c r="J26" s="18" t="s">
        <v>6</v>
      </c>
      <c r="K26" s="62">
        <f>I25/I26*100</f>
        <v>99.400441918725761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CONCATENATE(lista!B19,lista!B12,lista!B20)</f>
        <v>Struktura wydatków województwa pomorskiego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2850000</v>
      </c>
      <c r="J8" s="23">
        <v>2</v>
      </c>
      <c r="K8" s="13">
        <f>I8/I25*100</f>
        <v>31.616298390408705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5064343</v>
      </c>
      <c r="J9" s="24">
        <v>11</v>
      </c>
      <c r="K9" s="13">
        <f>I9/I25*100</f>
        <v>56.180975241886863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1099995</v>
      </c>
      <c r="J10" s="39">
        <f>SUM(J11:J24)</f>
        <v>52</v>
      </c>
      <c r="K10" s="13">
        <f>I10/I25*100</f>
        <v>12.202726367704427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118400</v>
      </c>
      <c r="J11" s="30">
        <v>5</v>
      </c>
      <c r="K11" s="14">
        <f>I11/I10*100</f>
        <v>10.763685289478589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0</v>
      </c>
      <c r="J13" s="30">
        <v>0</v>
      </c>
      <c r="K13" s="14">
        <f>I13/I10*100</f>
        <v>0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27800</v>
      </c>
      <c r="J14" s="30">
        <v>2</v>
      </c>
      <c r="K14" s="14">
        <f>I14/I10*100</f>
        <v>2.5272842149282497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561705</v>
      </c>
      <c r="J15" s="30">
        <v>25</v>
      </c>
      <c r="K15" s="14">
        <f>I15/I10*100</f>
        <v>51.064323019650089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274690</v>
      </c>
      <c r="J20" s="30">
        <v>15</v>
      </c>
      <c r="K20" s="14">
        <f>I20/I10*100</f>
        <v>24.971931690598595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0</v>
      </c>
      <c r="J21" s="30">
        <v>0</v>
      </c>
      <c r="K21" s="14">
        <f>I21/I10*100</f>
        <v>0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67400</v>
      </c>
      <c r="J22" s="30">
        <v>3</v>
      </c>
      <c r="K22" s="14">
        <f>I22/I10*100</f>
        <v>6.1273005786389936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f>I23/I10*100</f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50000</v>
      </c>
      <c r="J24" s="30">
        <v>2</v>
      </c>
      <c r="K24" s="14">
        <f>I24/I10*100</f>
        <v>4.5454752067054844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9014338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9014343</v>
      </c>
      <c r="J26" s="18" t="s">
        <v>6</v>
      </c>
      <c r="K26" s="62">
        <f>I25/I26*100</f>
        <v>99.999944532840615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zoomScaleNormal="100"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CONCATENATE(lista!B19,lista!B13,lista!B20)</f>
        <v>Struktura wydatków województwa śląskiego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18075000</v>
      </c>
      <c r="J8" s="23">
        <v>14</v>
      </c>
      <c r="K8" s="13">
        <f>I8/I25*100</f>
        <v>82.020453972662395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3574341</v>
      </c>
      <c r="J9" s="24">
        <v>18</v>
      </c>
      <c r="K9" s="13">
        <f>I9/I25*100</f>
        <v>16.219589016492396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387845</v>
      </c>
      <c r="J10" s="39">
        <f>SUM(J11:J24)</f>
        <v>25</v>
      </c>
      <c r="K10" s="13">
        <f>I10/I25*100</f>
        <v>1.7599570108452141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54000</v>
      </c>
      <c r="J11" s="30">
        <v>2</v>
      </c>
      <c r="K11" s="14">
        <v>0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v>0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0</v>
      </c>
      <c r="J13" s="30">
        <v>0</v>
      </c>
      <c r="K13" s="14">
        <v>0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v>0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0</v>
      </c>
      <c r="J15" s="30">
        <v>0</v>
      </c>
      <c r="K15" s="14">
        <v>0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200000</v>
      </c>
      <c r="J20" s="30">
        <v>13</v>
      </c>
      <c r="K20" s="14">
        <v>0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0</v>
      </c>
      <c r="J21" s="30">
        <v>0</v>
      </c>
      <c r="K21" s="14">
        <v>0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133845</v>
      </c>
      <c r="J24" s="30">
        <v>10</v>
      </c>
      <c r="K24" s="14">
        <v>0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22037186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26834701</v>
      </c>
      <c r="J26" s="18" t="s">
        <v>6</v>
      </c>
      <c r="K26" s="62">
        <f>I25/I26*100</f>
        <v>82.121973335942883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CONCATENATE(lista!B19,lista!B14,lista!B20)</f>
        <v>Struktura wydatków województwa świętokrzyskiego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f>7306928+502075</f>
        <v>7809003</v>
      </c>
      <c r="J8" s="23">
        <v>7</v>
      </c>
      <c r="K8" s="13">
        <f>I8/I25*100</f>
        <v>80.001833822865009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1853193</v>
      </c>
      <c r="J9" s="24">
        <v>8</v>
      </c>
      <c r="K9" s="13">
        <f>I9/I25*100</f>
        <v>18.985629590319874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98834</v>
      </c>
      <c r="J10" s="39">
        <f>SUM(J11:J24)</f>
        <v>16</v>
      </c>
      <c r="K10" s="13">
        <f>I10/I25*100</f>
        <v>1.012536586815121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0</v>
      </c>
      <c r="J11" s="30">
        <v>0</v>
      </c>
      <c r="K11" s="14">
        <f>I11/I10*100</f>
        <v>0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0</v>
      </c>
      <c r="J13" s="30">
        <v>0</v>
      </c>
      <c r="K13" s="14">
        <f>I13/I10*100</f>
        <v>0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49601</v>
      </c>
      <c r="J15" s="30">
        <v>8</v>
      </c>
      <c r="K15" s="14">
        <f>I15/I10*100</f>
        <v>50.186170750956151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0</v>
      </c>
      <c r="J20" s="30">
        <v>0</v>
      </c>
      <c r="K20" s="14">
        <f>I20/I10*100</f>
        <v>0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49233</v>
      </c>
      <c r="J21" s="30">
        <v>8</v>
      </c>
      <c r="K21" s="14">
        <f>I21/I10*100</f>
        <v>49.813829249043849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f>I22/I10*100</f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f>I23/I10*100</f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0</v>
      </c>
      <c r="J24" s="30">
        <v>0</v>
      </c>
      <c r="K24" s="14">
        <f>I24/I10*100</f>
        <v>0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9761030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9762204</v>
      </c>
      <c r="J26" s="18" t="s">
        <v>6</v>
      </c>
      <c r="K26" s="62">
        <f>I25/I26*100</f>
        <v>99.987974027176648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CONCATENATE(lista!B19,lista!B15,lista!B20)</f>
        <v>Struktura wydatków województwa warmińsko-mazurskiego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7705245</v>
      </c>
      <c r="J8" s="23">
        <v>9</v>
      </c>
      <c r="K8" s="13">
        <f>I8/I25*100</f>
        <v>62.981737756796704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4318849</v>
      </c>
      <c r="J9" s="24">
        <v>5</v>
      </c>
      <c r="K9" s="13">
        <f>I9/I25*100</f>
        <v>35.301747722389578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210000</v>
      </c>
      <c r="J10" s="39">
        <f>SUM(J11:J24)</f>
        <v>8</v>
      </c>
      <c r="K10" s="13">
        <f>I10/I25*100</f>
        <v>1.7165145208137194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0</v>
      </c>
      <c r="J11" s="30">
        <v>0</v>
      </c>
      <c r="K11" s="14">
        <f>I11/I10*100</f>
        <v>0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41000</v>
      </c>
      <c r="J12" s="30">
        <v>2</v>
      </c>
      <c r="K12" s="14">
        <f>I12/I10*100</f>
        <v>19.523809523809526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92000</v>
      </c>
      <c r="J13" s="30">
        <v>3</v>
      </c>
      <c r="K13" s="14">
        <f>I13/I10*100</f>
        <v>43.80952380952381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77000</v>
      </c>
      <c r="J15" s="30">
        <v>3</v>
      </c>
      <c r="K15" s="14">
        <f>I15/I10*100</f>
        <v>36.666666666666664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0</v>
      </c>
      <c r="J20" s="30">
        <v>0</v>
      </c>
      <c r="K20" s="14">
        <f>I20/I10*100</f>
        <v>0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0</v>
      </c>
      <c r="J21" s="30">
        <v>0</v>
      </c>
      <c r="K21" s="14">
        <f>I21/I10*100</f>
        <v>0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f>I22/I10*100</f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f>I23/I10*100</f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0</v>
      </c>
      <c r="J24" s="30">
        <v>0</v>
      </c>
      <c r="K24" s="14">
        <f>I24/I10*100</f>
        <v>0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12234094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12278926</v>
      </c>
      <c r="J26" s="18" t="s">
        <v>6</v>
      </c>
      <c r="K26" s="62">
        <f>I25/I26*100</f>
        <v>99.634886634221914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CONCATENATE(lista!B19,lista!B16,lista!B20)</f>
        <v>Struktura wydatków województwa wielkopolskiego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15862642</v>
      </c>
      <c r="J8" s="23">
        <v>9</v>
      </c>
      <c r="K8" s="13">
        <f>I8/I25*100</f>
        <v>80.982365887127656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337292</v>
      </c>
      <c r="J9" s="24">
        <v>2</v>
      </c>
      <c r="K9" s="13">
        <f>I9/I25*100</f>
        <v>1.7219517502066211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3387839</v>
      </c>
      <c r="J10" s="39">
        <f>SUM(J11:J24)</f>
        <v>42</v>
      </c>
      <c r="K10" s="13">
        <f>I10/I25*100</f>
        <v>17.29568236266573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1815354</v>
      </c>
      <c r="J11" s="30">
        <v>22</v>
      </c>
      <c r="K11" s="14">
        <f>I11/I10*100</f>
        <v>53.584423580931684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0</v>
      </c>
      <c r="J13" s="30">
        <v>0</v>
      </c>
      <c r="K13" s="14">
        <f>I13/I10*100</f>
        <v>0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0</v>
      </c>
      <c r="J15" s="30">
        <v>0</v>
      </c>
      <c r="K15" s="14">
        <f>I15/I10*100</f>
        <v>0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290433</v>
      </c>
      <c r="J16" s="30">
        <v>5</v>
      </c>
      <c r="K16" s="14">
        <f>I16/I10*100</f>
        <v>8.5728099830009636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49636</v>
      </c>
      <c r="J17" s="30">
        <v>1</v>
      </c>
      <c r="K17" s="14">
        <f>I17/I10*100</f>
        <v>1.4651227522913575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0</v>
      </c>
      <c r="J20" s="30">
        <v>0</v>
      </c>
      <c r="K20" s="14">
        <f>I20/I10*100</f>
        <v>0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507767</v>
      </c>
      <c r="J21" s="30">
        <v>5</v>
      </c>
      <c r="K21" s="14">
        <f>I21/I10*100</f>
        <v>14.987931835013409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f>I22/I10*100</f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236100</v>
      </c>
      <c r="J23" s="30">
        <v>3</v>
      </c>
      <c r="K23" s="14">
        <f>I23/I10*100</f>
        <v>6.9690442786684956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488549</v>
      </c>
      <c r="J24" s="30">
        <v>6</v>
      </c>
      <c r="K24" s="14">
        <f>I24/I10*100</f>
        <v>14.420667570094093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19587773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19672342</v>
      </c>
      <c r="J26" s="18" t="s">
        <v>6</v>
      </c>
      <c r="K26" s="62">
        <f>I25/I26*100</f>
        <v>99.570112191014175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CONCATENATE(lista!B19,lista!B17,lista!B20)</f>
        <v>Struktura wydatków województwa zachodniopomorskiego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f>16773600+1076400</f>
        <v>17850000</v>
      </c>
      <c r="J8" s="23">
        <v>10</v>
      </c>
      <c r="K8" s="13">
        <f>I8/I25*100</f>
        <v>87.255389780091491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2007181</v>
      </c>
      <c r="J9" s="24">
        <v>3</v>
      </c>
      <c r="K9" s="13">
        <f>I9/I25*100</f>
        <v>9.8116168355290654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600008</v>
      </c>
      <c r="J10" s="39">
        <f>SUM(J11:J24)</f>
        <v>13</v>
      </c>
      <c r="K10" s="13">
        <f>I10/I25*100</f>
        <v>2.9329933843794471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179962</v>
      </c>
      <c r="J11" s="30">
        <v>4</v>
      </c>
      <c r="K11" s="14">
        <f>I11/I10*100</f>
        <v>29.993266756443248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0</v>
      </c>
      <c r="J13" s="30">
        <v>0</v>
      </c>
      <c r="K13" s="14">
        <f>I13/I10*100</f>
        <v>0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420046</v>
      </c>
      <c r="J15" s="30">
        <v>9</v>
      </c>
      <c r="K15" s="14">
        <f>I15/I10*100</f>
        <v>70.006733243556752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0</v>
      </c>
      <c r="J20" s="30">
        <v>0</v>
      </c>
      <c r="K20" s="14">
        <f>I20/I10*100</f>
        <v>0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0</v>
      </c>
      <c r="J21" s="30">
        <v>0</v>
      </c>
      <c r="K21" s="14">
        <f>I21/I10*100</f>
        <v>0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f>I22/I10*100</f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f>I23/I10*100</f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0</v>
      </c>
      <c r="J24" s="30">
        <v>0</v>
      </c>
      <c r="K24" s="14">
        <f>I24/I10*100</f>
        <v>0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20457189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20467008</v>
      </c>
      <c r="J26" s="18" t="s">
        <v>6</v>
      </c>
      <c r="K26" s="62">
        <f>I25/I26*100</f>
        <v>99.952025230067818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Normal="100" workbookViewId="0">
      <selection activeCell="A3" sqref="A3:K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10.109375" style="1" customWidth="1"/>
    <col min="13" max="16380" width="9.109375" style="1" customWidth="1"/>
    <col min="16381" max="16381" width="3.33203125" style="1" customWidth="1"/>
    <col min="16382" max="16382" width="8.88671875" style="1" customWidth="1"/>
    <col min="16383" max="16384" width="8.44140625" style="1" customWidth="1"/>
  </cols>
  <sheetData>
    <row r="1" spans="1:12" ht="15.9" customHeight="1" x14ac:dyDescent="0.25">
      <c r="A1" s="52" t="s">
        <v>64</v>
      </c>
      <c r="B1" s="53"/>
      <c r="C1" s="54"/>
      <c r="D1" s="54"/>
      <c r="E1" s="54"/>
      <c r="F1" s="54"/>
      <c r="G1" s="54"/>
      <c r="H1" s="54"/>
      <c r="I1" s="54"/>
      <c r="J1" s="54"/>
      <c r="K1" s="54"/>
    </row>
    <row r="2" spans="1:12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9" customHeight="1" x14ac:dyDescent="0.25">
      <c r="A3" s="56" t="s">
        <v>68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2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2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</row>
    <row r="7" spans="1:12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</row>
    <row r="8" spans="1:12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f>SUM('1'!I8+'2'!I8+'3'!I8+'4'!I8+'5'!I8+'6'!I8+'7'!I8+'8'!I8+'9'!I8+'10'!I8+'11'!I8+'12'!I8+'13'!I8+'14'!I8+'15'!I8+'16'!I8)</f>
        <v>162331145</v>
      </c>
      <c r="J8" s="23">
        <f>SUM('1'!J8+'2'!J8+'3'!J8+'4'!J8+'5'!J8+'6'!J8+'7'!J8+'8'!J8+'9'!J8+'10'!J8+'11'!J8+'12'!J8+'13'!J8+'14'!J8+'15'!J8+'16'!J8)</f>
        <v>133</v>
      </c>
      <c r="K8" s="13">
        <f>I8/I25*100</f>
        <v>70.229578756803321</v>
      </c>
    </row>
    <row r="9" spans="1:12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f>SUM('1'!I9+'2'!I9+'3'!I9+'4'!I9+'5'!I9+'6'!I9+'7'!I9+'8'!I9+'9'!I9+'10'!I9+'11'!I9+'12'!I9+'13'!I9+'14'!I9+'15'!I9+'16'!I9)</f>
        <v>51707401</v>
      </c>
      <c r="J9" s="24">
        <f>SUM('1'!J9+'2'!J9+'3'!J9+'4'!J9+'5'!J9+'6'!J9+'7'!J9+'8'!J9+'9'!J9+'10'!J9+'11'!J9+'12'!J9+'13'!J9+'14'!J9+'15'!J9+'16'!J9)</f>
        <v>145</v>
      </c>
      <c r="K9" s="13">
        <f>I9/I25*100</f>
        <v>22.370254277693359</v>
      </c>
    </row>
    <row r="10" spans="1:12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SUM('1'!I10+'2'!I10+'3'!I10+'4'!I10+'5'!I10+'6'!I10+'7'!I10+'8'!I10+'9'!I10+'10'!I10+'11'!I10+'12'!I10+'13'!I10+'14'!I10+'15'!I10+'16'!I10)</f>
        <v>17105009</v>
      </c>
      <c r="J10" s="25">
        <f>SUM(J11:J24)</f>
        <v>556</v>
      </c>
      <c r="K10" s="13">
        <f>I10/I25*100</f>
        <v>7.4001669655033213</v>
      </c>
    </row>
    <row r="11" spans="1:12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f>SUM('1'!I11+'2'!I11+'3'!I11+'4'!I11+'5'!I11+'6'!I11+'7'!I11+'8'!I11+'9'!I11+'10'!I11+'11'!I11+'12'!I11+'13'!I11+'14'!I11+'15'!I11+'16'!I11)</f>
        <v>2793621</v>
      </c>
      <c r="J11" s="40">
        <f>SUM('1'!J11+'2'!J11+'3'!J11+'4'!J11+'5'!J11+'6'!J11+'7'!J11+'8'!J11+'9'!J11+'10'!J11+'11'!J11+'12'!J11+'13'!J11+'14'!J11+'15'!J11+'16'!J11)</f>
        <v>63</v>
      </c>
      <c r="K11" s="14">
        <f>I11/I10*100</f>
        <v>16.33218082492678</v>
      </c>
      <c r="L11" s="6"/>
    </row>
    <row r="12" spans="1:12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f>SUM('1'!I12+'2'!I12+'3'!I12+'4'!I12+'5'!I12+'6'!I12+'7'!I12+'8'!I12+'9'!I12+'10'!I12+'11'!I12+'12'!I12+'13'!I12+'14'!I12+'15'!I12+'16'!I12)</f>
        <v>1021417</v>
      </c>
      <c r="J12" s="40">
        <f>SUM('1'!J12+'2'!J12+'3'!J12+'4'!J12+'5'!J12+'6'!J12+'7'!J12+'8'!J12+'9'!J12+'10'!J12+'11'!J12+'12'!J12+'13'!J12+'14'!J12+'15'!J12+'16'!J12)</f>
        <v>50</v>
      </c>
      <c r="K12" s="14">
        <f>I12/I10*100</f>
        <v>5.9714496496318707</v>
      </c>
      <c r="L12" s="7"/>
    </row>
    <row r="13" spans="1:12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f>SUM('1'!I13+'2'!I13+'3'!I13+'4'!I13+'5'!I13+'6'!I13+'7'!I13+'8'!I13+'9'!I13+'10'!I13+'11'!I13+'12'!I13+'13'!I13+'14'!I13+'15'!I13+'16'!I13)</f>
        <v>1287474</v>
      </c>
      <c r="J13" s="40">
        <f>SUM('1'!J13+'2'!J13+'3'!J13+'4'!J13+'5'!J13+'6'!J13+'7'!J13+'8'!J13+'9'!J13+'10'!J13+'11'!J13+'12'!J13+'13'!J13+'14'!J13+'15'!J13+'16'!J13)</f>
        <v>45</v>
      </c>
      <c r="K13" s="14">
        <f>I13/I10*100</f>
        <v>7.5268829148233714</v>
      </c>
      <c r="L13" s="7"/>
    </row>
    <row r="14" spans="1:12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f>SUM('1'!I14+'2'!I14+'3'!I14+'4'!I14+'5'!I14+'6'!I14+'7'!I14+'8'!I14+'9'!I14+'10'!I14+'11'!I14+'12'!I14+'13'!I14+'14'!I14+'15'!I14+'16'!I14)</f>
        <v>750743</v>
      </c>
      <c r="J14" s="40">
        <f>SUM('1'!J14+'2'!J14+'3'!J14+'4'!J14+'5'!J14+'6'!J14+'7'!J14+'8'!J14+'9'!J14+'10'!J14+'11'!J14+'12'!J14+'13'!J14+'14'!J14+'15'!J14+'16'!J14)</f>
        <v>21</v>
      </c>
      <c r="K14" s="14">
        <f>I14/I10*100</f>
        <v>4.3890242910716974</v>
      </c>
      <c r="L14" s="7"/>
    </row>
    <row r="15" spans="1:12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f>SUM('1'!I15+'2'!I15+'3'!I15+'4'!I15+'5'!I15+'6'!I15+'7'!I15+'8'!I15+'9'!I15+'10'!I15+'11'!I15+'12'!I15+'13'!I15+'14'!I15+'15'!I15+'16'!I15)</f>
        <v>4008398</v>
      </c>
      <c r="J15" s="40">
        <f>SUM('1'!J15+'2'!J15+'3'!J15+'4'!J15+'5'!J15+'6'!J15+'7'!J15+'8'!J15+'9'!J15+'10'!J15+'11'!J15+'12'!J15+'13'!J15+'14'!J15+'15'!J15+'16'!J15)</f>
        <v>117</v>
      </c>
      <c r="K15" s="14">
        <f>I15/I10*100</f>
        <v>23.434059578688323</v>
      </c>
      <c r="L15" s="7"/>
    </row>
    <row r="16" spans="1:12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f>SUM('1'!I16+'2'!I16+'3'!I16+'4'!I16+'5'!I16+'6'!I16+'7'!I16+'8'!I16+'9'!I16+'10'!I16+'11'!I16+'12'!I16+'13'!I16+'14'!I16+'15'!I16+'16'!I16)</f>
        <v>502604</v>
      </c>
      <c r="J16" s="40">
        <f>SUM('1'!J16+'2'!J16+'3'!J16+'4'!J16+'5'!J16+'6'!J16+'7'!J16+'8'!J16+'9'!J16+'10'!J16+'11'!J16+'12'!J16+'13'!J16+'14'!J16+'15'!J16+'16'!J16)</f>
        <v>13</v>
      </c>
      <c r="K16" s="14">
        <f>I16/I10*100</f>
        <v>2.9383439669631275</v>
      </c>
      <c r="L16" s="6"/>
    </row>
    <row r="17" spans="1:12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f>SUM('1'!I17+'2'!I17+'3'!I17+'4'!I17+'5'!I17+'6'!I17+'7'!I17+'8'!I17+'9'!I17+'10'!I17+'11'!I17+'12'!I17+'13'!I17+'14'!I17+'15'!I17+'16'!I17)</f>
        <v>49636</v>
      </c>
      <c r="J17" s="40">
        <f>SUM('1'!J17+'2'!J17+'3'!J17+'4'!J17+'5'!J17+'6'!J17+'7'!J17+'8'!J17+'9'!J17+'10'!J17+'11'!J17+'12'!J17+'13'!J17+'14'!J17+'15'!J17+'16'!J17)</f>
        <v>1</v>
      </c>
      <c r="K17" s="14">
        <f>I17/I10*100</f>
        <v>0.29018400399555477</v>
      </c>
      <c r="L17" s="6"/>
    </row>
    <row r="18" spans="1:12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f>SUM('1'!I18+'2'!I18+'3'!I18+'4'!I18+'5'!I18+'6'!I18+'7'!I18+'8'!I18+'9'!I18+'10'!I18+'11'!I18+'12'!I18+'13'!I18+'14'!I18+'15'!I18+'16'!I18)</f>
        <v>0</v>
      </c>
      <c r="J18" s="40">
        <f>SUM('1'!J18+'2'!J18+'3'!J18+'4'!J18+'5'!J18+'6'!J18+'7'!J18+'8'!J18+'9'!J18+'10'!J18+'11'!J18+'12'!J18+'13'!J18+'14'!J18+'15'!J18+'16'!J18)</f>
        <v>0</v>
      </c>
      <c r="K18" s="14">
        <f>I18/I10*100</f>
        <v>0</v>
      </c>
      <c r="L18" s="6"/>
    </row>
    <row r="19" spans="1:12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f>SUM('1'!I19+'2'!I19+'3'!I19+'4'!I19+'5'!I19+'6'!I19+'7'!I19+'8'!I19+'9'!I19+'10'!I19+'11'!I19+'12'!I19+'13'!I19+'14'!I19+'15'!I19+'16'!I19)</f>
        <v>137307</v>
      </c>
      <c r="J19" s="40">
        <f>SUM('1'!J19+'2'!J19+'3'!J19+'4'!J19+'5'!J19+'6'!J19+'7'!J19+'8'!J19+'9'!J19+'10'!J19+'11'!J19+'12'!J19+'13'!J19+'14'!J19+'15'!J19+'16'!J19)</f>
        <v>4</v>
      </c>
      <c r="K19" s="14">
        <f>I19/I10*100</f>
        <v>0.8027297734833112</v>
      </c>
      <c r="L19" s="6"/>
    </row>
    <row r="20" spans="1:12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f>SUM('1'!I20+'2'!I20+'3'!I20+'4'!I20+'5'!I20+'6'!I20+'7'!I20+'8'!I20+'9'!I20+'10'!I20+'11'!I20+'12'!I20+'13'!I20+'14'!I20+'15'!I20+'16'!I20)</f>
        <v>3737123</v>
      </c>
      <c r="J20" s="40">
        <f>SUM('1'!J20+'2'!J20+'3'!J20+'4'!J20+'5'!J20+'6'!J20+'7'!J20+'8'!J20+'9'!J20+'10'!J20+'11'!J20+'12'!J20+'13'!J20+'14'!J20+'15'!J20+'16'!J20)</f>
        <v>149</v>
      </c>
      <c r="K20" s="14">
        <f>I20/I10*100</f>
        <v>21.848120629460059</v>
      </c>
      <c r="L20" s="6"/>
    </row>
    <row r="21" spans="1:12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f>SUM('1'!I21+'2'!I21+'3'!I21+'4'!I21+'5'!I21+'6'!I21+'7'!I21+'8'!I21+'9'!I21+'10'!I21+'11'!I21+'12'!I21+'13'!I21+'14'!I21+'15'!I21+'16'!I21)</f>
        <v>1222170</v>
      </c>
      <c r="J21" s="40">
        <f>SUM('1'!J21+'2'!J21+'3'!J21+'4'!J21+'5'!J21+'6'!J21+'7'!J21+'8'!J21+'9'!J21+'10'!J21+'11'!J21+'12'!J21+'13'!J21+'14'!J21+'15'!J21+'16'!J21)</f>
        <v>40</v>
      </c>
      <c r="K21" s="14">
        <f>I21/I10*100</f>
        <v>7.1451000113475533</v>
      </c>
      <c r="L21" s="6"/>
    </row>
    <row r="22" spans="1:12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f>SUM('1'!I22+'2'!I22+'3'!I22+'4'!I22+'5'!I22+'6'!I22+'7'!I22+'8'!I22+'9'!I22+'10'!I22+'11'!I22+'12'!I22+'13'!I22+'14'!I22+'15'!I22+'16'!I22)</f>
        <v>227240</v>
      </c>
      <c r="J22" s="40">
        <f>SUM('1'!J22+'2'!J22+'3'!J22+'4'!J22+'5'!J22+'6'!J22+'7'!J22+'8'!J22+'9'!J22+'10'!J22+'11'!J22+'12'!J22+'13'!J22+'14'!J22+'15'!J22+'16'!J22)</f>
        <v>9</v>
      </c>
      <c r="K22" s="14">
        <f>I22/I10*100</f>
        <v>1.3284997394622828</v>
      </c>
      <c r="L22" s="6"/>
    </row>
    <row r="23" spans="1:12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f>SUM('1'!I23+'2'!I23+'3'!I23+'4'!I23+'5'!I23+'6'!I23+'7'!I23+'8'!I23+'9'!I23+'10'!I23+'11'!I23+'12'!I23+'13'!I23+'14'!I23+'15'!I23+'16'!I23)</f>
        <v>432640</v>
      </c>
      <c r="J23" s="40">
        <f>SUM('1'!J23+'2'!J23+'3'!J23+'4'!J23+'5'!J23+'6'!J23+'7'!J23+'8'!J23+'9'!J23+'10'!J23+'11'!J23+'12'!J23+'13'!J23+'14'!J23+'15'!J23+'16'!J23)</f>
        <v>15</v>
      </c>
      <c r="K23" s="14">
        <f>I23/I10*100</f>
        <v>2.5293175817680074</v>
      </c>
      <c r="L23" s="6"/>
    </row>
    <row r="24" spans="1:12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f>SUM('1'!I24+'2'!I24+'3'!I24+'4'!I24+'5'!I24+'6'!I24+'7'!I24+'8'!I24+'9'!I24+'10'!I24+'11'!I24+'12'!I24+'13'!I24+'14'!I24+'15'!I24+'16'!I24)</f>
        <v>934636</v>
      </c>
      <c r="J24" s="40">
        <f>SUM('1'!J24+'2'!J24+'3'!J24+'4'!J24+'5'!J24+'6'!J24+'7'!J24+'8'!J24+'9'!J24+'10'!J24+'11'!J24+'12'!J24+'13'!J24+'14'!J24+'15'!J24+'16'!J24)</f>
        <v>29</v>
      </c>
      <c r="K24" s="14">
        <f>I24/I10*100</f>
        <v>5.4641070343780589</v>
      </c>
      <c r="L24" s="6"/>
    </row>
    <row r="25" spans="1:12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231143555</v>
      </c>
      <c r="J25" s="9" t="s">
        <v>2</v>
      </c>
      <c r="K25" s="15">
        <f>I25/I$25*100</f>
        <v>100</v>
      </c>
    </row>
    <row r="26" spans="1:12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238839000</v>
      </c>
      <c r="J26" s="18" t="s">
        <v>6</v>
      </c>
      <c r="K26" s="28">
        <f>I25/I26*100</f>
        <v>96.777978052160663</v>
      </c>
    </row>
    <row r="27" spans="1:12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2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2" ht="12.75" customHeight="1" x14ac:dyDescent="0.25"/>
    <row r="30" spans="1:12" x14ac:dyDescent="0.25">
      <c r="B30" s="46" t="s">
        <v>38</v>
      </c>
      <c r="C30" s="46"/>
      <c r="D30" s="46"/>
      <c r="E30" s="46"/>
      <c r="F30" s="46"/>
      <c r="G30" s="46"/>
      <c r="H30" s="46"/>
    </row>
    <row r="31" spans="1:12" x14ac:dyDescent="0.25"/>
    <row r="32" spans="1:12" x14ac:dyDescent="0.25">
      <c r="B32" s="1" t="s">
        <v>67</v>
      </c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28">
    <mergeCell ref="A1:K1"/>
    <mergeCell ref="A2:K2"/>
    <mergeCell ref="A3:K4"/>
    <mergeCell ref="A5:K5"/>
    <mergeCell ref="A6:A7"/>
    <mergeCell ref="B6:H7"/>
    <mergeCell ref="I6:K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zoomScaleNormal="100" workbookViewId="0">
      <selection activeCell="I13" sqref="I13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1" customWidth="1"/>
    <col min="3" max="3" width="2.6640625" style="31" customWidth="1"/>
    <col min="4" max="4" width="7.6640625" style="31" customWidth="1"/>
    <col min="5" max="5" width="2.6640625" style="31" customWidth="1"/>
    <col min="6" max="6" width="7.33203125" style="31" customWidth="1"/>
    <col min="7" max="7" width="2.6640625" style="31" customWidth="1"/>
    <col min="8" max="8" width="51.33203125" style="31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6380" width="9.109375" style="1" customWidth="1"/>
    <col min="16381" max="16381" width="3.33203125" style="1" customWidth="1"/>
    <col min="16382" max="16382" width="8.88671875" style="1" customWidth="1"/>
    <col min="16383" max="16384" width="8.44140625" style="1" customWidth="1"/>
  </cols>
  <sheetData>
    <row r="1" spans="1:12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5.9" customHeight="1" x14ac:dyDescent="0.25">
      <c r="A3" s="56" t="str">
        <f>CONCATENATE(lista!B19,lista!B2,lista!B20)</f>
        <v>Struktura wydatków województwa dolnośląskiego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2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3" t="s">
        <v>4</v>
      </c>
      <c r="L7" s="61"/>
    </row>
    <row r="8" spans="1:12" s="2" customFormat="1" ht="16.5" customHeight="1" x14ac:dyDescent="0.25">
      <c r="A8" s="32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8733942</v>
      </c>
      <c r="J8" s="23">
        <v>8</v>
      </c>
      <c r="K8" s="13">
        <f>I8/I25*100</f>
        <v>54.205988094712033</v>
      </c>
      <c r="L8" s="13">
        <v>70.229578756803321</v>
      </c>
    </row>
    <row r="9" spans="1:12" s="2" customFormat="1" ht="16.5" customHeight="1" x14ac:dyDescent="0.25">
      <c r="A9" s="32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6005578</v>
      </c>
      <c r="J9" s="24">
        <v>10</v>
      </c>
      <c r="K9" s="13">
        <f>I9/I25*100</f>
        <v>37.272778954779469</v>
      </c>
      <c r="L9" s="13">
        <v>22.370254277693359</v>
      </c>
    </row>
    <row r="10" spans="1:12" s="2" customFormat="1" ht="16.5" customHeight="1" x14ac:dyDescent="0.25">
      <c r="A10" s="32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1372984</v>
      </c>
      <c r="J10" s="39">
        <f>SUM(J11:J24)</f>
        <v>49</v>
      </c>
      <c r="K10" s="13">
        <f>I10/I25*100</f>
        <v>8.5212329505084998</v>
      </c>
      <c r="L10" s="13">
        <v>7.4001669655033213</v>
      </c>
    </row>
    <row r="11" spans="1:12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37">
        <v>0</v>
      </c>
      <c r="J11" s="37">
        <v>0</v>
      </c>
      <c r="K11" s="14">
        <f>I11/I10*100</f>
        <v>0</v>
      </c>
      <c r="L11" s="14">
        <v>16.33218082492678</v>
      </c>
    </row>
    <row r="12" spans="1:12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37">
        <v>42940</v>
      </c>
      <c r="J12" s="37">
        <v>5</v>
      </c>
      <c r="K12" s="14">
        <f>I12/I10*100</f>
        <v>3.1274945665790712</v>
      </c>
      <c r="L12" s="14">
        <v>5.9714496496318707</v>
      </c>
    </row>
    <row r="13" spans="1:12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37">
        <v>114370</v>
      </c>
      <c r="J13" s="37">
        <v>3</v>
      </c>
      <c r="K13" s="14">
        <f>I13/I10*100</f>
        <v>8.3300315225814732</v>
      </c>
      <c r="L13" s="14">
        <v>7.5268829148233714</v>
      </c>
    </row>
    <row r="14" spans="1:12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37">
        <v>381461</v>
      </c>
      <c r="J14" s="37">
        <v>4</v>
      </c>
      <c r="K14" s="14">
        <f>I14/I10*100</f>
        <v>27.783353629758249</v>
      </c>
      <c r="L14" s="14">
        <v>4.3890242910716974</v>
      </c>
    </row>
    <row r="15" spans="1:12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37">
        <v>99360</v>
      </c>
      <c r="J15" s="37">
        <v>1</v>
      </c>
      <c r="K15" s="14">
        <f>I15/I10*100</f>
        <v>7.2367922714321509</v>
      </c>
      <c r="L15" s="14">
        <v>23.434059578688323</v>
      </c>
    </row>
    <row r="16" spans="1:12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37">
        <v>0</v>
      </c>
      <c r="J16" s="37">
        <v>0</v>
      </c>
      <c r="K16" s="14">
        <f>I16/I10*100</f>
        <v>0</v>
      </c>
      <c r="L16" s="14">
        <v>2.9383439669631275</v>
      </c>
    </row>
    <row r="17" spans="1:12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37">
        <v>0</v>
      </c>
      <c r="J17" s="37">
        <v>0</v>
      </c>
      <c r="K17" s="14">
        <f>I17/I10*100</f>
        <v>0</v>
      </c>
      <c r="L17" s="14">
        <v>0.29018400399555477</v>
      </c>
    </row>
    <row r="18" spans="1:12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37">
        <v>0</v>
      </c>
      <c r="J18" s="37">
        <v>0</v>
      </c>
      <c r="K18" s="14">
        <f>I18/I10*100</f>
        <v>0</v>
      </c>
      <c r="L18" s="14">
        <v>0</v>
      </c>
    </row>
    <row r="19" spans="1:12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37">
        <v>0</v>
      </c>
      <c r="J19" s="37">
        <v>0</v>
      </c>
      <c r="K19" s="14">
        <f>I19/I10*100</f>
        <v>0</v>
      </c>
      <c r="L19" s="14">
        <v>0.8027297734833112</v>
      </c>
    </row>
    <row r="20" spans="1:12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37">
        <v>626893</v>
      </c>
      <c r="J20" s="37">
        <v>29</v>
      </c>
      <c r="K20" s="14">
        <f>I20/I10*100</f>
        <v>45.659162816172653</v>
      </c>
      <c r="L20" s="14">
        <v>21.848120629460059</v>
      </c>
    </row>
    <row r="21" spans="1:12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37">
        <v>70000</v>
      </c>
      <c r="J21" s="37">
        <v>2</v>
      </c>
      <c r="K21" s="14">
        <f>I21/I10*100</f>
        <v>5.0983842491973688</v>
      </c>
      <c r="L21" s="14">
        <v>7.1451000113475533</v>
      </c>
    </row>
    <row r="22" spans="1:12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37">
        <v>0</v>
      </c>
      <c r="J22" s="37">
        <v>0</v>
      </c>
      <c r="K22" s="14">
        <f>I22/I10*100</f>
        <v>0</v>
      </c>
      <c r="L22" s="14">
        <v>1.3284997394622828</v>
      </c>
    </row>
    <row r="23" spans="1:12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37">
        <v>0</v>
      </c>
      <c r="J23" s="37">
        <v>0</v>
      </c>
      <c r="K23" s="14">
        <f>I23/I10*100</f>
        <v>0</v>
      </c>
      <c r="L23" s="14">
        <v>2.5293175817680074</v>
      </c>
    </row>
    <row r="24" spans="1:12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37">
        <v>37960</v>
      </c>
      <c r="J24" s="37">
        <v>5</v>
      </c>
      <c r="K24" s="14">
        <f>I24/I10*100</f>
        <v>2.7647809442790305</v>
      </c>
      <c r="L24" s="14">
        <v>5.4641070343780589</v>
      </c>
    </row>
    <row r="25" spans="1:12" s="3" customFormat="1" ht="15" customHeight="1" x14ac:dyDescent="0.25">
      <c r="A25" s="32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16112504</v>
      </c>
      <c r="J25" s="9" t="s">
        <v>2</v>
      </c>
      <c r="K25" s="15">
        <f>I25/I$25*100</f>
        <v>100</v>
      </c>
      <c r="L25" s="12" t="s">
        <v>2</v>
      </c>
    </row>
    <row r="26" spans="1:12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16129702</v>
      </c>
      <c r="J26" s="18" t="s">
        <v>6</v>
      </c>
      <c r="K26" s="62">
        <f>I25/I26*100</f>
        <v>99.893376827420624</v>
      </c>
      <c r="L26" s="63"/>
    </row>
    <row r="27" spans="1:12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2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2" ht="12.75" customHeight="1" x14ac:dyDescent="0.25"/>
    <row r="30" spans="1:12" x14ac:dyDescent="0.25">
      <c r="B30" s="46" t="s">
        <v>38</v>
      </c>
      <c r="C30" s="46"/>
      <c r="D30" s="46"/>
      <c r="E30" s="46"/>
      <c r="F30" s="46"/>
      <c r="G30" s="46"/>
      <c r="H30" s="46"/>
    </row>
    <row r="31" spans="1:12" x14ac:dyDescent="0.25"/>
    <row r="32" spans="1:12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CONCATENATE(lista!B19,lista!B3,lista!B20)</f>
        <v>Struktura wydatków województwa kujawsko-pomorskiego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10788014</v>
      </c>
      <c r="J8" s="23">
        <v>9</v>
      </c>
      <c r="K8" s="13">
        <f>I8/I25*100</f>
        <v>69.905446332217352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4103000</v>
      </c>
      <c r="J9" s="24">
        <v>10</v>
      </c>
      <c r="K9" s="13">
        <f>I9/I25*100</f>
        <v>26.587103641234417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541280</v>
      </c>
      <c r="J10" s="39">
        <f>SUM(J11:J24)</f>
        <v>19</v>
      </c>
      <c r="K10" s="13">
        <f>I10/I25*100</f>
        <v>3.507450026548224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0</v>
      </c>
      <c r="J11" s="30">
        <v>0</v>
      </c>
      <c r="K11" s="14">
        <f>I11/I10*100</f>
        <v>0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201512</v>
      </c>
      <c r="J12" s="30">
        <v>9</v>
      </c>
      <c r="K12" s="14">
        <f>I12/I10*100</f>
        <v>37.228791013892994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4100</v>
      </c>
      <c r="J13" s="30">
        <v>1</v>
      </c>
      <c r="K13" s="14">
        <f>I13/I10*100</f>
        <v>0.75746378953591487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40500</v>
      </c>
      <c r="J14" s="30">
        <v>1</v>
      </c>
      <c r="K14" s="14">
        <f>I14/I10*100</f>
        <v>7.4822642624889149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179708</v>
      </c>
      <c r="J15" s="30">
        <v>5</v>
      </c>
      <c r="K15" s="14">
        <f>I15/I10*100</f>
        <v>33.200561631687854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0</v>
      </c>
      <c r="J20" s="30">
        <v>0</v>
      </c>
      <c r="K20" s="14">
        <f>I20/I10*100</f>
        <v>0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0</v>
      </c>
      <c r="J21" s="30">
        <v>0</v>
      </c>
      <c r="K21" s="14">
        <f>I21/I10*100</f>
        <v>0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46460</v>
      </c>
      <c r="J22" s="30">
        <v>2</v>
      </c>
      <c r="K22" s="14">
        <f>I22/I10*100</f>
        <v>8.5833579663020991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f>I23/I10*100</f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69000</v>
      </c>
      <c r="J24" s="30">
        <v>1</v>
      </c>
      <c r="K24" s="14">
        <f>I24/I10*100</f>
        <v>12.747561336092225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15432294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15432294</v>
      </c>
      <c r="J26" s="18" t="s">
        <v>6</v>
      </c>
      <c r="K26" s="62">
        <f>I25/I26*100</f>
        <v>100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CONCATENATE(lista!B19,lista!B4,lista!B20)</f>
        <v>Struktura wydatków województwa lubelskiego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f>8722822+969381</f>
        <v>9692203</v>
      </c>
      <c r="J8" s="23">
        <v>9</v>
      </c>
      <c r="K8" s="13">
        <f>I8/I25*100</f>
        <v>73.542780180590327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2012849</v>
      </c>
      <c r="J9" s="24">
        <v>3</v>
      </c>
      <c r="K9" s="13">
        <f>I9/I25*100</f>
        <v>15.273154260566052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1473948</v>
      </c>
      <c r="J10" s="39">
        <f>SUM(J11:J24)</f>
        <v>84</v>
      </c>
      <c r="K10" s="13">
        <f>I10/I25*100</f>
        <v>11.184065558843614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146919</v>
      </c>
      <c r="J11" s="30">
        <v>10</v>
      </c>
      <c r="K11" s="14">
        <f>I11/I10*100</f>
        <v>9.9677193496649821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239265</v>
      </c>
      <c r="J12" s="30">
        <v>10</v>
      </c>
      <c r="K12" s="14">
        <f>I12/I10*100</f>
        <v>16.232933590601569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259827</v>
      </c>
      <c r="J13" s="30">
        <v>14</v>
      </c>
      <c r="K13" s="14">
        <f>I13/I10*100</f>
        <v>17.627962451863972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20000</v>
      </c>
      <c r="J14" s="30">
        <v>2</v>
      </c>
      <c r="K14" s="14">
        <f>I14/I10*100</f>
        <v>1.3568999720478605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280382</v>
      </c>
      <c r="J15" s="30">
        <v>14</v>
      </c>
      <c r="K15" s="14">
        <f>I15/I10*100</f>
        <v>19.022516398136162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45450</v>
      </c>
      <c r="J16" s="30">
        <v>2</v>
      </c>
      <c r="K16" s="14">
        <f>I16/I10*100</f>
        <v>3.0835551864787631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7500</v>
      </c>
      <c r="J19" s="30">
        <v>1</v>
      </c>
      <c r="K19" s="14">
        <f>I19/I10*100</f>
        <v>0.50883748951794772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104454</v>
      </c>
      <c r="J20" s="30">
        <v>10</v>
      </c>
      <c r="K20" s="14">
        <f>I20/I10*100</f>
        <v>7.0866814840143606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255651</v>
      </c>
      <c r="J21" s="30">
        <v>12</v>
      </c>
      <c r="K21" s="14">
        <f>I21/I10*100</f>
        <v>17.344641737700382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32200</v>
      </c>
      <c r="J22" s="30">
        <v>2</v>
      </c>
      <c r="K22" s="14">
        <f>I22/I10*100</f>
        <v>2.1846089549970555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58300</v>
      </c>
      <c r="J23" s="30">
        <v>5</v>
      </c>
      <c r="K23" s="14">
        <f>I23/I10*100</f>
        <v>3.9553634185195135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24000</v>
      </c>
      <c r="J24" s="30">
        <v>2</v>
      </c>
      <c r="K24" s="14">
        <f>I24/I10*100</f>
        <v>1.6282799664574328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13179000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13179000</v>
      </c>
      <c r="J26" s="18" t="s">
        <v>6</v>
      </c>
      <c r="K26" s="62">
        <f>I25/I26*100</f>
        <v>100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CONCATENATE(lista!B19,lista!B5,lista!B20)</f>
        <v>Struktura wydatków województwa lubuskiego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1363788</v>
      </c>
      <c r="J8" s="23">
        <v>2</v>
      </c>
      <c r="K8" s="13">
        <f>I8/I25*100</f>
        <v>30.924848872121974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2509928</v>
      </c>
      <c r="J9" s="24">
        <v>14</v>
      </c>
      <c r="K9" s="13">
        <f>I9/I25*100</f>
        <v>56.914376779900799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536291</v>
      </c>
      <c r="J10" s="39">
        <f>SUM(J11:J24)</f>
        <v>52</v>
      </c>
      <c r="K10" s="13">
        <f>I10/I25*100</f>
        <v>12.160774347977226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58956</v>
      </c>
      <c r="J11" s="30">
        <v>6</v>
      </c>
      <c r="K11" s="14">
        <f>I11/I10*100</f>
        <v>10.993285361865107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30000</v>
      </c>
      <c r="J12" s="30">
        <v>2</v>
      </c>
      <c r="K12" s="14">
        <f>I12/I10*100</f>
        <v>5.5939778963286724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37900</v>
      </c>
      <c r="J13" s="30">
        <v>4</v>
      </c>
      <c r="K13" s="14">
        <f>I13/I10*100</f>
        <v>7.0670587423618896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69500</v>
      </c>
      <c r="J14" s="30">
        <v>6</v>
      </c>
      <c r="K14" s="14">
        <f>I14/I10*100</f>
        <v>12.959382126494756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59700</v>
      </c>
      <c r="J15" s="30">
        <v>5</v>
      </c>
      <c r="K15" s="14">
        <f>I15/I10*100</f>
        <v>11.132016013694059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23000</v>
      </c>
      <c r="J16" s="30">
        <v>3</v>
      </c>
      <c r="K16" s="14">
        <f>I16/I10*100</f>
        <v>4.2887163871853149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30000</v>
      </c>
      <c r="J19" s="30">
        <v>2</v>
      </c>
      <c r="K19" s="14">
        <f>I19/I10*100</f>
        <v>5.5939778963286724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132818</v>
      </c>
      <c r="J20" s="30">
        <v>16</v>
      </c>
      <c r="K20" s="14">
        <f>I20/I10*100</f>
        <v>24.766031874486053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39997</v>
      </c>
      <c r="J21" s="30">
        <v>4</v>
      </c>
      <c r="K21" s="14">
        <f>I21/I10*100</f>
        <v>7.458077797315263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f>I22/I10*100</f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54420</v>
      </c>
      <c r="J23" s="30">
        <v>4</v>
      </c>
      <c r="K23" s="14">
        <f>I23/I10*100</f>
        <v>10.147475903940212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0</v>
      </c>
      <c r="J24" s="30">
        <v>0</v>
      </c>
      <c r="K24" s="14">
        <f>I24/I10*100</f>
        <v>0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4410007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4423007</v>
      </c>
      <c r="J26" s="18" t="s">
        <v>6</v>
      </c>
      <c r="K26" s="62">
        <f>I25/I26*100</f>
        <v>99.706082310066435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A3" sqref="A3:L4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CONCATENATE(lista!B19,lista!B6,lista!B20)</f>
        <v>Struktura wydatków województwa łódzkiego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v>8586369</v>
      </c>
      <c r="J8" s="23">
        <v>8</v>
      </c>
      <c r="K8" s="13">
        <f>I8/I25*100</f>
        <v>66.735609324489943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4222069</v>
      </c>
      <c r="J9" s="24">
        <v>12</v>
      </c>
      <c r="K9" s="13">
        <f>I9/I25*100</f>
        <v>32.815075537172923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57810</v>
      </c>
      <c r="J10" s="39">
        <f>SUM(J11:J24)</f>
        <v>4</v>
      </c>
      <c r="K10" s="13">
        <f>I10/I25*100</f>
        <v>0.44931513833714376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0</v>
      </c>
      <c r="J11" s="30">
        <v>0</v>
      </c>
      <c r="K11" s="14">
        <v>0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v>0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0</v>
      </c>
      <c r="J13" s="30">
        <v>0</v>
      </c>
      <c r="K13" s="14">
        <v>0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v>0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57810</v>
      </c>
      <c r="J15" s="30">
        <v>4</v>
      </c>
      <c r="K15" s="14">
        <v>0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v>0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0</v>
      </c>
      <c r="J20" s="30">
        <v>0</v>
      </c>
      <c r="K20" s="14">
        <v>0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0</v>
      </c>
      <c r="J21" s="30">
        <v>0</v>
      </c>
      <c r="K21" s="14">
        <v>0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0</v>
      </c>
      <c r="J24" s="30">
        <v>0</v>
      </c>
      <c r="K24" s="14">
        <v>0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12866248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14414843</v>
      </c>
      <c r="J26" s="18" t="s">
        <v>6</v>
      </c>
      <c r="K26" s="62">
        <f>I25/I26*100</f>
        <v>89.25694161219792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12" sqref="B12:H12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CONCATENATE(lista!B19,lista!B7,lista!B20)</f>
        <v>Struktura wydatków województwa małopolskiego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f>11377317+275500</f>
        <v>11652817</v>
      </c>
      <c r="J8" s="23">
        <v>12</v>
      </c>
      <c r="K8" s="13">
        <f>I8/I25*100</f>
        <v>61.55107229324738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6356337</v>
      </c>
      <c r="J9" s="24">
        <v>28</v>
      </c>
      <c r="K9" s="13">
        <f>I9/I25*100</f>
        <v>33.574659089492535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922794</v>
      </c>
      <c r="J10" s="39">
        <f>SUM(J11:J24)</f>
        <v>36</v>
      </c>
      <c r="K10" s="13">
        <f>I10/I25*100</f>
        <v>4.8742686172600944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18307</v>
      </c>
      <c r="J11" s="30">
        <v>1</v>
      </c>
      <c r="K11" s="14">
        <f>I11/I10*100</f>
        <v>1.9838663883813723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95523</v>
      </c>
      <c r="J12" s="30">
        <v>9</v>
      </c>
      <c r="K12" s="14">
        <f>I12/I10*100</f>
        <v>10.351497734055489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39517</v>
      </c>
      <c r="J13" s="30">
        <v>2</v>
      </c>
      <c r="K13" s="14">
        <f>I13/I10*100</f>
        <v>4.2823208646783577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56933</v>
      </c>
      <c r="J14" s="30">
        <v>2</v>
      </c>
      <c r="K14" s="14">
        <f>I14/I10*100</f>
        <v>6.1696326590766741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65161</v>
      </c>
      <c r="J15" s="30">
        <v>3</v>
      </c>
      <c r="K15" s="14">
        <f>I15/I10*100</f>
        <v>7.0612726133893373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44061</v>
      </c>
      <c r="J16" s="30">
        <v>2</v>
      </c>
      <c r="K16" s="14">
        <f>I16/I10*100</f>
        <v>4.7747384573371736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438210</v>
      </c>
      <c r="J20" s="30">
        <v>14</v>
      </c>
      <c r="K20" s="14">
        <f>I20/I10*100</f>
        <v>47.487304858939268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0</v>
      </c>
      <c r="J21" s="30">
        <v>0</v>
      </c>
      <c r="K21" s="14">
        <f>I21/I10*100</f>
        <v>0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50190</v>
      </c>
      <c r="J22" s="30">
        <v>1</v>
      </c>
      <c r="K22" s="14">
        <f>I22/I10*100</f>
        <v>5.4389170280691035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f>I23/I10*100</f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114892</v>
      </c>
      <c r="J24" s="30">
        <v>2</v>
      </c>
      <c r="K24" s="14">
        <f>I24/I10*100</f>
        <v>12.45044939607323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18931948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19293303</v>
      </c>
      <c r="J26" s="18" t="s">
        <v>6</v>
      </c>
      <c r="K26" s="62">
        <f>I25/I26*100</f>
        <v>98.127044394627504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B13" sqref="B13:H13"/>
    </sheetView>
  </sheetViews>
  <sheetFormatPr defaultColWidth="0" defaultRowHeight="10.199999999999999" zeroHeight="1" x14ac:dyDescent="0.25"/>
  <cols>
    <col min="1" max="1" width="2.6640625" style="1" customWidth="1"/>
    <col min="2" max="2" width="13.88671875" style="36" customWidth="1"/>
    <col min="3" max="3" width="2.6640625" style="36" customWidth="1"/>
    <col min="4" max="4" width="7.6640625" style="36" customWidth="1"/>
    <col min="5" max="5" width="2.6640625" style="36" customWidth="1"/>
    <col min="6" max="6" width="7.33203125" style="36" customWidth="1"/>
    <col min="7" max="7" width="2.6640625" style="36" customWidth="1"/>
    <col min="8" max="8" width="51.33203125" style="36" customWidth="1"/>
    <col min="9" max="9" width="8.6640625" style="1" customWidth="1"/>
    <col min="10" max="10" width="11" style="1" customWidth="1"/>
    <col min="11" max="11" width="8.5546875" style="1" customWidth="1"/>
    <col min="12" max="12" width="6.44140625" style="1" customWidth="1"/>
    <col min="13" max="13" width="10.109375" style="1" customWidth="1"/>
    <col min="14" max="16381" width="9.109375" style="1" customWidth="1"/>
    <col min="16382" max="16382" width="3.33203125" style="1" customWidth="1"/>
    <col min="16383" max="16383" width="8.88671875" style="1" customWidth="1"/>
    <col min="16384" max="16384" width="8.44140625" style="1" customWidth="1"/>
  </cols>
  <sheetData>
    <row r="1" spans="1:13" ht="15.9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5.9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15.9" customHeight="1" x14ac:dyDescent="0.25">
      <c r="A3" s="56" t="str">
        <f>CONCATENATE(lista!B19,lista!B8,lista!B20)</f>
        <v>Struktura wydatków województwa mazowieckiego na rehabilitację zawodową i społeczną osób niepełnosprawnych ze środków PFRON w 2021 roku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15.9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15.9" customHeigh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3" ht="15.9" customHeight="1" x14ac:dyDescent="0.25">
      <c r="A6" s="59" t="s">
        <v>5</v>
      </c>
      <c r="B6" s="61" t="s">
        <v>0</v>
      </c>
      <c r="C6" s="60"/>
      <c r="D6" s="60"/>
      <c r="E6" s="60"/>
      <c r="F6" s="60"/>
      <c r="G6" s="60"/>
      <c r="H6" s="60"/>
      <c r="I6" s="59" t="s">
        <v>58</v>
      </c>
      <c r="J6" s="59"/>
      <c r="K6" s="59"/>
      <c r="L6" s="61" t="s">
        <v>59</v>
      </c>
    </row>
    <row r="7" spans="1:13" s="2" customFormat="1" ht="21.9" customHeight="1" x14ac:dyDescent="0.25">
      <c r="A7" s="60"/>
      <c r="B7" s="60"/>
      <c r="C7" s="60"/>
      <c r="D7" s="60"/>
      <c r="E7" s="60"/>
      <c r="F7" s="60"/>
      <c r="G7" s="60"/>
      <c r="H7" s="60"/>
      <c r="I7" s="8" t="s">
        <v>56</v>
      </c>
      <c r="J7" s="8" t="s">
        <v>1</v>
      </c>
      <c r="K7" s="35" t="s">
        <v>4</v>
      </c>
      <c r="L7" s="61"/>
    </row>
    <row r="8" spans="1:13" s="2" customFormat="1" ht="16.5" customHeight="1" x14ac:dyDescent="0.25">
      <c r="A8" s="34">
        <f t="shared" ref="A8:A10" si="0">A7+1</f>
        <v>1</v>
      </c>
      <c r="B8" s="50" t="s">
        <v>23</v>
      </c>
      <c r="C8" s="50"/>
      <c r="D8" s="50"/>
      <c r="E8" s="50"/>
      <c r="F8" s="50"/>
      <c r="G8" s="50"/>
      <c r="H8" s="50"/>
      <c r="I8" s="10">
        <f>8313969+282735</f>
        <v>8596704</v>
      </c>
      <c r="J8" s="23">
        <v>10</v>
      </c>
      <c r="K8" s="13">
        <f>I8/I25*100</f>
        <v>49.183087529572653</v>
      </c>
      <c r="L8" s="13">
        <v>70.229578756803321</v>
      </c>
    </row>
    <row r="9" spans="1:13" s="2" customFormat="1" ht="16.5" customHeight="1" x14ac:dyDescent="0.25">
      <c r="A9" s="34">
        <f t="shared" si="0"/>
        <v>2</v>
      </c>
      <c r="B9" s="50" t="s">
        <v>24</v>
      </c>
      <c r="C9" s="50"/>
      <c r="D9" s="50"/>
      <c r="E9" s="50"/>
      <c r="F9" s="50"/>
      <c r="G9" s="50"/>
      <c r="H9" s="50"/>
      <c r="I9" s="10">
        <v>5582036</v>
      </c>
      <c r="J9" s="24">
        <v>6</v>
      </c>
      <c r="K9" s="13">
        <f>I9/I25*100</f>
        <v>31.935700610516033</v>
      </c>
      <c r="L9" s="13">
        <v>22.370254277693359</v>
      </c>
    </row>
    <row r="10" spans="1:13" s="2" customFormat="1" ht="16.5" customHeight="1" x14ac:dyDescent="0.25">
      <c r="A10" s="34">
        <f t="shared" si="0"/>
        <v>3</v>
      </c>
      <c r="B10" s="50" t="s">
        <v>22</v>
      </c>
      <c r="C10" s="50"/>
      <c r="D10" s="50"/>
      <c r="E10" s="50"/>
      <c r="F10" s="50"/>
      <c r="G10" s="50"/>
      <c r="H10" s="50"/>
      <c r="I10" s="10">
        <f>SUM(I11:I24)</f>
        <v>3300244</v>
      </c>
      <c r="J10" s="39">
        <f>SUM(J11:J24)</f>
        <v>48</v>
      </c>
      <c r="K10" s="13">
        <f>I10/I25*100</f>
        <v>18.881211859911311</v>
      </c>
      <c r="L10" s="13">
        <v>7.4001669655033213</v>
      </c>
    </row>
    <row r="11" spans="1:13" ht="15" customHeight="1" x14ac:dyDescent="0.25">
      <c r="A11" s="11" t="s">
        <v>7</v>
      </c>
      <c r="B11" s="47" t="s">
        <v>21</v>
      </c>
      <c r="C11" s="51"/>
      <c r="D11" s="51"/>
      <c r="E11" s="51"/>
      <c r="F11" s="51"/>
      <c r="G11" s="51"/>
      <c r="H11" s="51"/>
      <c r="I11" s="29">
        <v>0</v>
      </c>
      <c r="J11" s="30">
        <v>0</v>
      </c>
      <c r="K11" s="14">
        <f>I11/I10*100</f>
        <v>0</v>
      </c>
      <c r="L11" s="14">
        <v>16.33218082492678</v>
      </c>
      <c r="M11" s="6"/>
    </row>
    <row r="12" spans="1:13" s="3" customFormat="1" ht="15" customHeight="1" x14ac:dyDescent="0.25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108380</v>
      </c>
      <c r="J12" s="30">
        <v>3</v>
      </c>
      <c r="K12" s="14">
        <f>I12/I10*100</f>
        <v>3.2839996073017632</v>
      </c>
      <c r="L12" s="14">
        <v>5.9714496496318707</v>
      </c>
      <c r="M12" s="7"/>
    </row>
    <row r="13" spans="1:13" s="3" customFormat="1" ht="15" customHeight="1" x14ac:dyDescent="0.25">
      <c r="A13" s="11" t="s">
        <v>9</v>
      </c>
      <c r="B13" s="48" t="s">
        <v>26</v>
      </c>
      <c r="C13" s="48"/>
      <c r="D13" s="48"/>
      <c r="E13" s="48"/>
      <c r="F13" s="48"/>
      <c r="G13" s="48"/>
      <c r="H13" s="48"/>
      <c r="I13" s="29">
        <v>427399</v>
      </c>
      <c r="J13" s="30">
        <v>7</v>
      </c>
      <c r="K13" s="14">
        <f>I13/I10*100</f>
        <v>12.950527294345509</v>
      </c>
      <c r="L13" s="14">
        <v>7.5268829148233714</v>
      </c>
      <c r="M13" s="7"/>
    </row>
    <row r="14" spans="1:13" s="3" customFormat="1" ht="24" customHeight="1" x14ac:dyDescent="0.25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v>4.3890242910716974</v>
      </c>
      <c r="M14" s="7"/>
    </row>
    <row r="15" spans="1:13" s="3" customFormat="1" ht="15" customHeight="1" x14ac:dyDescent="0.25">
      <c r="A15" s="11" t="s">
        <v>11</v>
      </c>
      <c r="B15" s="48" t="s">
        <v>55</v>
      </c>
      <c r="C15" s="48"/>
      <c r="D15" s="48"/>
      <c r="E15" s="48"/>
      <c r="F15" s="48"/>
      <c r="G15" s="48"/>
      <c r="H15" s="48"/>
      <c r="I15" s="29">
        <v>1461678</v>
      </c>
      <c r="J15" s="30">
        <v>15</v>
      </c>
      <c r="K15" s="14">
        <f>I15/I10*100</f>
        <v>44.289997951666606</v>
      </c>
      <c r="L15" s="14">
        <v>23.434059578688323</v>
      </c>
      <c r="M15" s="7"/>
    </row>
    <row r="16" spans="1:13" ht="15" customHeight="1" x14ac:dyDescent="0.25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99660</v>
      </c>
      <c r="J16" s="30">
        <v>1</v>
      </c>
      <c r="K16" s="14">
        <f>I16/I10*100</f>
        <v>3.0197767195395251</v>
      </c>
      <c r="L16" s="14">
        <v>2.9383439669631275</v>
      </c>
      <c r="M16" s="6"/>
    </row>
    <row r="17" spans="1:13" ht="15" customHeight="1" x14ac:dyDescent="0.25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v>0.29018400399555477</v>
      </c>
      <c r="M17" s="6"/>
    </row>
    <row r="18" spans="1:13" ht="15" customHeight="1" x14ac:dyDescent="0.25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5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99807</v>
      </c>
      <c r="J19" s="30">
        <v>1</v>
      </c>
      <c r="K19" s="14">
        <f>I19/I10*100</f>
        <v>3.0242309356520303</v>
      </c>
      <c r="L19" s="14">
        <v>0.8027297734833112</v>
      </c>
      <c r="M19" s="6"/>
    </row>
    <row r="20" spans="1:13" ht="15" customHeight="1" x14ac:dyDescent="0.25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1103320</v>
      </c>
      <c r="J20" s="30">
        <v>21</v>
      </c>
      <c r="K20" s="14">
        <f>I20/I10*100</f>
        <v>33.431467491494573</v>
      </c>
      <c r="L20" s="14">
        <v>21.848120629460059</v>
      </c>
      <c r="M20" s="6"/>
    </row>
    <row r="21" spans="1:13" ht="15" customHeight="1" x14ac:dyDescent="0.25">
      <c r="A21" s="11" t="s">
        <v>17</v>
      </c>
      <c r="B21" s="48" t="s">
        <v>33</v>
      </c>
      <c r="C21" s="48"/>
      <c r="D21" s="48"/>
      <c r="E21" s="48"/>
      <c r="F21" s="48"/>
      <c r="G21" s="48"/>
      <c r="H21" s="48"/>
      <c r="I21" s="29">
        <v>0</v>
      </c>
      <c r="J21" s="30">
        <v>0</v>
      </c>
      <c r="K21" s="14">
        <f>I21/I10*100</f>
        <v>0</v>
      </c>
      <c r="L21" s="14">
        <v>7.1451000113475533</v>
      </c>
      <c r="M21" s="6"/>
    </row>
    <row r="22" spans="1:13" ht="15" customHeight="1" x14ac:dyDescent="0.25">
      <c r="A22" s="11" t="s">
        <v>18</v>
      </c>
      <c r="B22" s="49" t="s">
        <v>34</v>
      </c>
      <c r="C22" s="49"/>
      <c r="D22" s="49"/>
      <c r="E22" s="49"/>
      <c r="F22" s="49"/>
      <c r="G22" s="49"/>
      <c r="H22" s="49"/>
      <c r="I22" s="29">
        <v>0</v>
      </c>
      <c r="J22" s="30">
        <v>0</v>
      </c>
      <c r="K22" s="14">
        <f>I22/I10*100</f>
        <v>0</v>
      </c>
      <c r="L22" s="14">
        <v>1.3284997394622828</v>
      </c>
      <c r="M22" s="6"/>
    </row>
    <row r="23" spans="1:13" ht="15" customHeight="1" x14ac:dyDescent="0.25">
      <c r="A23" s="11" t="s">
        <v>19</v>
      </c>
      <c r="B23" s="48" t="s">
        <v>35</v>
      </c>
      <c r="C23" s="48"/>
      <c r="D23" s="48"/>
      <c r="E23" s="48"/>
      <c r="F23" s="48"/>
      <c r="G23" s="48"/>
      <c r="H23" s="48"/>
      <c r="I23" s="29">
        <v>0</v>
      </c>
      <c r="J23" s="30">
        <v>0</v>
      </c>
      <c r="K23" s="14">
        <f>I23/I10*100</f>
        <v>0</v>
      </c>
      <c r="L23" s="14">
        <v>2.5293175817680074</v>
      </c>
      <c r="M23" s="6"/>
    </row>
    <row r="24" spans="1:13" ht="15" customHeight="1" x14ac:dyDescent="0.25">
      <c r="A24" s="11" t="s">
        <v>20</v>
      </c>
      <c r="B24" s="48" t="s">
        <v>36</v>
      </c>
      <c r="C24" s="48"/>
      <c r="D24" s="48"/>
      <c r="E24" s="48"/>
      <c r="F24" s="48"/>
      <c r="G24" s="48"/>
      <c r="H24" s="48"/>
      <c r="I24" s="29">
        <v>0</v>
      </c>
      <c r="J24" s="30">
        <v>0</v>
      </c>
      <c r="K24" s="14">
        <f>I24/I10*100</f>
        <v>0</v>
      </c>
      <c r="L24" s="14">
        <v>5.4641070343780589</v>
      </c>
      <c r="M24" s="6"/>
    </row>
    <row r="25" spans="1:13" s="3" customFormat="1" ht="15" customHeight="1" x14ac:dyDescent="0.25">
      <c r="A25" s="34">
        <v>4</v>
      </c>
      <c r="B25" s="50" t="s">
        <v>3</v>
      </c>
      <c r="C25" s="50"/>
      <c r="D25" s="50"/>
      <c r="E25" s="50"/>
      <c r="F25" s="50"/>
      <c r="G25" s="50"/>
      <c r="H25" s="50"/>
      <c r="I25" s="10">
        <f>I8+I9+I10</f>
        <v>17478984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5">
      <c r="A26" s="16">
        <v>5</v>
      </c>
      <c r="B26" s="41" t="s">
        <v>37</v>
      </c>
      <c r="C26" s="42"/>
      <c r="D26" s="42"/>
      <c r="E26" s="42"/>
      <c r="F26" s="42"/>
      <c r="G26" s="42"/>
      <c r="H26" s="43"/>
      <c r="I26" s="17">
        <v>17687397</v>
      </c>
      <c r="J26" s="18" t="s">
        <v>6</v>
      </c>
      <c r="K26" s="62">
        <f>I25/I26*100</f>
        <v>98.821686424520237</v>
      </c>
      <c r="L26" s="63"/>
    </row>
    <row r="27" spans="1:13" ht="14.25" customHeight="1" x14ac:dyDescent="0.25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5">
      <c r="A28" s="19"/>
      <c r="B28" s="22" t="s">
        <v>65</v>
      </c>
      <c r="C28" s="20"/>
      <c r="D28" s="44" t="s">
        <v>60</v>
      </c>
      <c r="E28" s="45"/>
      <c r="F28" s="45"/>
      <c r="G28" s="21"/>
      <c r="H28" s="22" t="s">
        <v>61</v>
      </c>
    </row>
    <row r="29" spans="1:13" x14ac:dyDescent="0.25"/>
    <row r="30" spans="1:13" x14ac:dyDescent="0.25">
      <c r="B30" s="46" t="s">
        <v>38</v>
      </c>
      <c r="C30" s="46"/>
      <c r="D30" s="46"/>
      <c r="E30" s="46"/>
      <c r="F30" s="46"/>
      <c r="G30" s="46"/>
      <c r="H30" s="46"/>
    </row>
    <row r="31" spans="1:13" x14ac:dyDescent="0.25"/>
    <row r="32" spans="1:13" x14ac:dyDescent="0.25">
      <c r="B32" s="1" t="s">
        <v>67</v>
      </c>
      <c r="C32" s="38"/>
      <c r="D32" s="38"/>
      <c r="E32" s="38"/>
      <c r="F32" s="38"/>
      <c r="G32" s="38"/>
      <c r="H32" s="3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sheetProtection sheet="1" objects="1" scenarios="1"/>
  <mergeCells count="30">
    <mergeCell ref="A1:L1"/>
    <mergeCell ref="A2:L2"/>
    <mergeCell ref="A3:L4"/>
    <mergeCell ref="A5:L5"/>
    <mergeCell ref="A6:A7"/>
    <mergeCell ref="B6:H7"/>
    <mergeCell ref="I6:K6"/>
    <mergeCell ref="L6:L7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lista</vt:lpstr>
      <vt:lpstr>Polska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Gadomski Michał</cp:lastModifiedBy>
  <cp:lastPrinted>2021-03-02T14:31:54Z</cp:lastPrinted>
  <dcterms:created xsi:type="dcterms:W3CDTF">2001-04-12T11:41:19Z</dcterms:created>
  <dcterms:modified xsi:type="dcterms:W3CDTF">2022-03-01T10:17:39Z</dcterms:modified>
</cp:coreProperties>
</file>