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mgadomski\Desktop\"/>
    </mc:Choice>
  </mc:AlternateContent>
  <xr:revisionPtr revIDLastSave="0" documentId="13_ncr:1_{BDB4E091-EAB2-4F66-930E-630E623B40E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4" l="1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24" i="45"/>
  <c r="K23" i="45"/>
  <c r="K22" i="45"/>
  <c r="K21" i="45"/>
  <c r="K20" i="45"/>
  <c r="K19" i="45"/>
  <c r="K18" i="45"/>
  <c r="K17" i="45"/>
  <c r="K16" i="45"/>
  <c r="K15" i="45"/>
  <c r="K14" i="45"/>
  <c r="K13" i="45"/>
  <c r="K12" i="45"/>
  <c r="K11" i="45"/>
  <c r="I11" i="34" l="1"/>
  <c r="J11" i="34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1" i="34"/>
  <c r="J21" i="34"/>
  <c r="I22" i="34"/>
  <c r="J22" i="34"/>
  <c r="I23" i="34"/>
  <c r="J23" i="34"/>
  <c r="I24" i="34"/>
  <c r="J24" i="34"/>
  <c r="J10" i="49" l="1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I25" i="35" s="1"/>
  <c r="J10" i="33"/>
  <c r="I10" i="33"/>
  <c r="I25" i="33" s="1"/>
  <c r="J9" i="34" l="1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A8" i="49"/>
  <c r="A9" i="49" s="1"/>
  <c r="A10" i="49" s="1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A8" i="44"/>
  <c r="A9" i="44" s="1"/>
  <c r="A10" i="44" s="1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K8" i="38"/>
  <c r="A8" i="38"/>
  <c r="A9" i="38" s="1"/>
  <c r="A10" i="38" s="1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A8" i="37"/>
  <c r="A9" i="37" s="1"/>
  <c r="A10" i="37" s="1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K10" i="33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K13" i="34" l="1"/>
  <c r="K23" i="34"/>
  <c r="K15" i="34"/>
  <c r="K14" i="34"/>
  <c r="K20" i="34"/>
  <c r="K24" i="34"/>
  <c r="K18" i="34"/>
  <c r="K11" i="34"/>
  <c r="K12" i="34"/>
  <c r="K16" i="34"/>
  <c r="K22" i="34"/>
  <c r="K19" i="34"/>
  <c r="K21" i="34"/>
  <c r="K17" i="34"/>
  <c r="I25" i="34"/>
  <c r="K26" i="33"/>
  <c r="K9" i="33"/>
  <c r="K8" i="33"/>
  <c r="K25" i="33"/>
  <c r="K8" i="34" l="1"/>
  <c r="K9" i="34"/>
  <c r="K10" i="34"/>
  <c r="K25" i="34"/>
  <c r="K26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<sst xmlns="http://schemas.openxmlformats.org/spreadsheetml/2006/main" count="836" uniqueCount="69">
  <si>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</si>
  <si>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</si>
  <si>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</si>
  <si>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</si>
  <si>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</si>
  <si>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</si>
  <si>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</si>
  <si>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</si>
  <si>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</si>
  <si>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</si>
  <si>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</si>
  <si>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</si>
  <si>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</si>
  <si>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</si>
  <si>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</si>
  <si>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</si>
  <si>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</si>
  <si>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</si>
  <si>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</si>
  <si>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</si>
  <si>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</si>
  <si>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</si>
  <si>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</si>
  <si>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</si>
  <si>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</si>
  <si>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</si>
  <si>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</si>
  <si>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</si>
  <si>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</si>
  <si>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</si>
  <si>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</si>
  <si>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</si>
  <si>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</si>
  <si>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</si>
  <si>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</si>
  <si>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</si>
  <si>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</si>
  <si>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</si>
  <si>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</si>
  <si>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</si>
  <si>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</si>
  <si>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</si>
  <si>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</si>
  <si>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</si>
  <si>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</si>
  <si>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</si>
  <si>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</si>
  <si>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</si>
  <si>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</si>
  <si>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</si>
  <si>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</si>
  <si>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</si>
  <si>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</si>
  <si>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</si>
  <si>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</si>
  <si>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</si>
  <si>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</si>
  <si>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</si>
  <si>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</si>
  <si>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</si>
  <si>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</si>
  <si>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</si>
  <si>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</si>
  <si>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</si>
  <si>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</si>
  <si>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</si>
  <si>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>Struktura wydatków ogółem na rehabilitację zawodową i społeczną osób niepełnosprawnych ze środków PFRON w 2023 roku</t>
  </si>
  <si>
    <t xml:space="preserve"> na rehabilitację zawodową i społeczną osób niepełnosprawnych ze środków PFRON w 2023 roku</t>
  </si>
  <si>
    <t>Michał Gadomski, Departament ds. Finansowych PFRON 11.03.2024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</si>
</sst>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 wrapText="1"/>
    </xf>
    <xf numFmtId="0" fontId="11" fillId="0" borderId="5" xfId="2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right" vertical="center" wrapText="1"/>
    </xf>
    <xf numFmtId="3" fontId="7" fillId="8" borderId="5" xfId="0" applyNumberFormat="1" applyFont="1" applyFill="1" applyBorder="1" applyAlignment="1">
      <alignment horizontal="right" vertical="center" wrapText="1"/>
    </xf>
    <xf numFmtId="3" fontId="11" fillId="9" borderId="5" xfId="1" applyNumberFormat="1" applyFont="1" applyFill="1" applyBorder="1" applyAlignment="1">
      <alignment horizontal="right" vertical="center" wrapText="1"/>
    </xf>
    <xf numFmtId="3" fontId="7" fillId="10" borderId="5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00000000-0005-0000-0000-000001000000}"/>
    <cellStyle name="Normalny_Arkusz3" xfId="1" xr:uid="{00000000-0005-0000-0000-000002000000}"/>
    <cellStyle name="Normalny_Arkusz4" xfId="2" xr:uid="{00000000-0005-0000-0000-000003000000}"/>
  </cellStyles>
  <dxfs count="0"/>
  <tableStyles count="0" defaultTableStyle="TableStyleMedium9" defaultPivotStyle="PivotStyleLight16"/>
  <colors>
    <mruColors>
      <color rgb="FFC4D79B"/>
      <color rgb="FFFFFF99"/>
      <color rgb="FFFFD9FF"/>
      <color rgb="FFFFFFCC"/>
      <color rgb="FFCCFFCC"/>
      <color rgb="FFFFCCFF"/>
      <color rgb="FFCCFFFF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B21" sqref="B21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26" t="s">
        <v>62</v>
      </c>
      <c r="B1" s="26" t="s">
        <v>63</v>
      </c>
    </row>
    <row r="2" spans="1:2" x14ac:dyDescent="0.2">
      <c r="A2" s="26">
        <v>1</v>
      </c>
      <c r="B2" s="27" t="s">
        <v>39</v>
      </c>
    </row>
    <row r="3" spans="1:2" x14ac:dyDescent="0.2">
      <c r="A3" s="26">
        <v>2</v>
      </c>
      <c r="B3" s="27" t="s">
        <v>40</v>
      </c>
    </row>
    <row r="4" spans="1:2" x14ac:dyDescent="0.2">
      <c r="A4" s="26">
        <v>3</v>
      </c>
      <c r="B4" s="27" t="s">
        <v>41</v>
      </c>
    </row>
    <row r="5" spans="1:2" x14ac:dyDescent="0.2">
      <c r="A5" s="26">
        <v>4</v>
      </c>
      <c r="B5" s="27" t="s">
        <v>42</v>
      </c>
    </row>
    <row r="6" spans="1:2" x14ac:dyDescent="0.2">
      <c r="A6" s="26">
        <v>5</v>
      </c>
      <c r="B6" s="27" t="s">
        <v>43</v>
      </c>
    </row>
    <row r="7" spans="1:2" x14ac:dyDescent="0.2">
      <c r="A7" s="26">
        <v>6</v>
      </c>
      <c r="B7" s="27" t="s">
        <v>44</v>
      </c>
    </row>
    <row r="8" spans="1:2" x14ac:dyDescent="0.2">
      <c r="A8" s="26">
        <v>7</v>
      </c>
      <c r="B8" s="27" t="s">
        <v>45</v>
      </c>
    </row>
    <row r="9" spans="1:2" x14ac:dyDescent="0.2">
      <c r="A9" s="26">
        <v>8</v>
      </c>
      <c r="B9" s="27" t="s">
        <v>46</v>
      </c>
    </row>
    <row r="10" spans="1:2" x14ac:dyDescent="0.2">
      <c r="A10" s="26">
        <v>9</v>
      </c>
      <c r="B10" s="27" t="s">
        <v>47</v>
      </c>
    </row>
    <row r="11" spans="1:2" x14ac:dyDescent="0.2">
      <c r="A11" s="26">
        <v>10</v>
      </c>
      <c r="B11" s="27" t="s">
        <v>48</v>
      </c>
    </row>
    <row r="12" spans="1:2" x14ac:dyDescent="0.2">
      <c r="A12" s="26">
        <v>11</v>
      </c>
      <c r="B12" s="27" t="s">
        <v>49</v>
      </c>
    </row>
    <row r="13" spans="1:2" x14ac:dyDescent="0.2">
      <c r="A13" s="26">
        <v>12</v>
      </c>
      <c r="B13" s="27" t="s">
        <v>50</v>
      </c>
    </row>
    <row r="14" spans="1:2" x14ac:dyDescent="0.2">
      <c r="A14" s="26">
        <v>13</v>
      </c>
      <c r="B14" s="27" t="s">
        <v>51</v>
      </c>
    </row>
    <row r="15" spans="1:2" x14ac:dyDescent="0.2">
      <c r="A15" s="26">
        <v>14</v>
      </c>
      <c r="B15" s="27" t="s">
        <v>52</v>
      </c>
    </row>
    <row r="16" spans="1:2" x14ac:dyDescent="0.2">
      <c r="A16" s="26">
        <v>15</v>
      </c>
      <c r="B16" s="27" t="s">
        <v>53</v>
      </c>
    </row>
    <row r="17" spans="1:2" x14ac:dyDescent="0.2">
      <c r="A17" s="26">
        <v>16</v>
      </c>
      <c r="B17" s="27" t="s">
        <v>54</v>
      </c>
    </row>
    <row r="19" spans="1:2" x14ac:dyDescent="0.2">
      <c r="B19" t="s">
        <v>57</v>
      </c>
    </row>
    <row r="20" spans="1:2" x14ac:dyDescent="0.2">
      <c r="B20" t="s">
        <v>67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CONCATENATE(lista!B19,lista!B9,lista!B20)</f>
        <v>Struktura wydatków województwa opolskiego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10336000</v>
      </c>
      <c r="J8" s="23">
        <v>5</v>
      </c>
      <c r="K8" s="13">
        <f>I8/I25*100</f>
        <v>76.368511761238452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1781879</v>
      </c>
      <c r="J9" s="24">
        <v>5</v>
      </c>
      <c r="K9" s="13">
        <f>I9/I25*100</f>
        <v>13.165581208262752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1416495</v>
      </c>
      <c r="J10" s="34">
        <f>SUM(J11:J24)</f>
        <v>67</v>
      </c>
      <c r="K10" s="13">
        <f>I10/I25*100</f>
        <v>10.465907030498787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255611</v>
      </c>
      <c r="J12" s="30">
        <v>15</v>
      </c>
      <c r="K12" s="14">
        <f>I12/I10*100</f>
        <v>18.045316079477868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47600</v>
      </c>
      <c r="J13" s="30">
        <v>2</v>
      </c>
      <c r="K13" s="14">
        <f>I13/I10*100</f>
        <v>3.3604072022845122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59883</v>
      </c>
      <c r="J14" s="30">
        <v>1</v>
      </c>
      <c r="K14" s="14">
        <f>I14/I10*100</f>
        <v>4.2275475734118366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104787</v>
      </c>
      <c r="J15" s="30">
        <v>5</v>
      </c>
      <c r="K15" s="14">
        <f>I15/I10*100</f>
        <v>7.3976258299535118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750732</v>
      </c>
      <c r="J20" s="30">
        <v>38</v>
      </c>
      <c r="K20" s="14">
        <f>I20/I10*100</f>
        <v>52.999269323223871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176800</v>
      </c>
      <c r="J21" s="30">
        <v>5</v>
      </c>
      <c r="K21" s="14">
        <f>I21/I10*100</f>
        <v>12.481512465628187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21082</v>
      </c>
      <c r="J24" s="30">
        <v>1</v>
      </c>
      <c r="K24" s="14">
        <f>I24/I10*100</f>
        <v>1.4883215260202118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13534374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13551888</v>
      </c>
      <c r="J26" s="18" t="s">
        <v>6</v>
      </c>
      <c r="K26" s="58">
        <f>I25/I26*100</f>
        <v>99.870763394738802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CONCATENATE(lista!B19,lista!B10,lista!B20)</f>
        <v>Struktura wydatków województwa podkarpackiego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29233441</v>
      </c>
      <c r="J8" s="23">
        <v>12</v>
      </c>
      <c r="K8" s="13">
        <f>I8/I25*100</f>
        <v>82.004659829840861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5418130</v>
      </c>
      <c r="J9" s="24">
        <v>13</v>
      </c>
      <c r="K9" s="13">
        <f>I9/I25*100</f>
        <v>15.198754999928187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996941</v>
      </c>
      <c r="J10" s="34">
        <f>SUM(J11:J24)</f>
        <v>24</v>
      </c>
      <c r="K10" s="13">
        <f>I10/I25*100</f>
        <v>2.7965851702309483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201495</v>
      </c>
      <c r="J11" s="30">
        <v>4</v>
      </c>
      <c r="K11" s="14">
        <f>I11/I10*100</f>
        <v>20.211326447603216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133093</v>
      </c>
      <c r="J12" s="30">
        <v>3</v>
      </c>
      <c r="K12" s="14">
        <f>I12/I10*100</f>
        <v>13.350138072363361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0</v>
      </c>
      <c r="J13" s="30">
        <v>0</v>
      </c>
      <c r="K13" s="14">
        <f>I13/I10*100</f>
        <v>0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53925</v>
      </c>
      <c r="J14" s="30">
        <v>1</v>
      </c>
      <c r="K14" s="14">
        <f>I14/I10*100</f>
        <v>5.4090462725477231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186590</v>
      </c>
      <c r="J15" s="30">
        <v>5</v>
      </c>
      <c r="K15" s="14">
        <f>I15/I10*100</f>
        <v>18.716253017982005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329688</v>
      </c>
      <c r="J20" s="30">
        <v>9</v>
      </c>
      <c r="K20" s="14">
        <f>I20/I10*100</f>
        <v>33.069961010731831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48525</v>
      </c>
      <c r="J21" s="30">
        <v>1</v>
      </c>
      <c r="K21" s="14">
        <f>I21/I10*100</f>
        <v>4.867389344003306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43625</v>
      </c>
      <c r="J23" s="30">
        <v>1</v>
      </c>
      <c r="K23" s="14">
        <f>I23/I10*100</f>
        <v>4.3758858347685576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35648512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35665603</v>
      </c>
      <c r="J26" s="18" t="s">
        <v>6</v>
      </c>
      <c r="K26" s="58">
        <f>I25/I26*100</f>
        <v>99.952079879316784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CONCATENATE(lista!B19,lista!B11,lista!B20)</f>
        <v>Struktura wydatków województwa podlaskiego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9530178</v>
      </c>
      <c r="J8" s="23">
        <v>10</v>
      </c>
      <c r="K8" s="13">
        <f>I8/I25*100</f>
        <v>69.562799764994537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3301096</v>
      </c>
      <c r="J9" s="24">
        <v>4</v>
      </c>
      <c r="K9" s="13">
        <f>I9/I25*100</f>
        <v>24.095403050501723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868833</v>
      </c>
      <c r="J10" s="34">
        <f>SUM(J11:J24)</f>
        <v>54</v>
      </c>
      <c r="K10" s="13">
        <f>I10/I25*100</f>
        <v>6.3417971845037417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55070</v>
      </c>
      <c r="J11" s="30">
        <v>5</v>
      </c>
      <c r="K11" s="14">
        <f>I11/I10*100</f>
        <v>6.3383872389745788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64460</v>
      </c>
      <c r="J12" s="30">
        <v>4</v>
      </c>
      <c r="K12" s="14">
        <f>I12/I10*100</f>
        <v>7.4191472929780522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135630</v>
      </c>
      <c r="J13" s="30">
        <v>9</v>
      </c>
      <c r="K13" s="14">
        <f>I13/I10*100</f>
        <v>15.610594901436755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5100</v>
      </c>
      <c r="J14" s="30">
        <v>1</v>
      </c>
      <c r="K14" s="14">
        <f>I14/I10*100</f>
        <v>0.58699427853223807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338070</v>
      </c>
      <c r="J15" s="30">
        <v>17</v>
      </c>
      <c r="K15" s="14">
        <f>I15/I10*100</f>
        <v>38.910814851645831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137033</v>
      </c>
      <c r="J20" s="30">
        <v>10</v>
      </c>
      <c r="K20" s="14">
        <f>I20/I10*100</f>
        <v>15.772075876491801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64860</v>
      </c>
      <c r="J21" s="30">
        <v>3</v>
      </c>
      <c r="K21" s="14">
        <f>I21/I10*100</f>
        <v>7.4651860599217565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57260</v>
      </c>
      <c r="J23" s="30">
        <v>4</v>
      </c>
      <c r="K23" s="14">
        <f>I23/I10*100</f>
        <v>6.5904494879913633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11350</v>
      </c>
      <c r="J24" s="30">
        <v>1</v>
      </c>
      <c r="K24" s="14">
        <f>I24/I10*100</f>
        <v>1.3063500120276279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13700107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13736687</v>
      </c>
      <c r="J26" s="18" t="s">
        <v>6</v>
      </c>
      <c r="K26" s="58">
        <f>I25/I26*100</f>
        <v>99.733705805482799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CONCATENATE(lista!B19,lista!B12,lista!B20)</f>
        <v>Struktura wydatków województwa pomorskiego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3616000</v>
      </c>
      <c r="J8" s="23">
        <v>2</v>
      </c>
      <c r="K8" s="13">
        <f>I8/I25*100</f>
        <v>30.077051650432463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6845915</v>
      </c>
      <c r="J9" s="24">
        <v>12</v>
      </c>
      <c r="K9" s="13">
        <f>I9/I25*100</f>
        <v>56.942737568990701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1560540</v>
      </c>
      <c r="J10" s="34">
        <f>SUM(J11:J24)</f>
        <v>61</v>
      </c>
      <c r="K10" s="13">
        <f>I10/I25*100</f>
        <v>12.980210780576845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211000</v>
      </c>
      <c r="J11" s="30">
        <v>6</v>
      </c>
      <c r="K11" s="14">
        <f>I11/I10*100</f>
        <v>13.520960693093418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0</v>
      </c>
      <c r="J12" s="30">
        <v>0</v>
      </c>
      <c r="K12" s="14">
        <f>I12/I10*100</f>
        <v>0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0</v>
      </c>
      <c r="J13" s="30">
        <v>0</v>
      </c>
      <c r="K13" s="14">
        <f>I13/I10*100</f>
        <v>0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392500</v>
      </c>
      <c r="J15" s="30">
        <v>16</v>
      </c>
      <c r="K15" s="14">
        <f>I15/I10*100</f>
        <v>25.151550104451026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878740</v>
      </c>
      <c r="J20" s="30">
        <v>34</v>
      </c>
      <c r="K20" s="14">
        <f>I20/I10*100</f>
        <v>56.309995258051707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0</v>
      </c>
      <c r="J21" s="30">
        <v>0</v>
      </c>
      <c r="K21" s="14">
        <f>I21/I10*100</f>
        <v>0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78300</v>
      </c>
      <c r="J22" s="30">
        <v>5</v>
      </c>
      <c r="K22" s="14">
        <f>I22/I10*100</f>
        <v>5.01749394440386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12022455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12032415</v>
      </c>
      <c r="J26" s="18" t="s">
        <v>6</v>
      </c>
      <c r="K26" s="58">
        <f>I25/I26*100</f>
        <v>99.917223599751168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8"/>
  <sheetViews>
    <sheetView zoomScaleNormal="100"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CONCATENATE(lista!B19,lista!B13,lista!B20)</f>
        <v>Struktura wydatków województwa śląskiego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26628177</v>
      </c>
      <c r="J8" s="23">
        <v>15</v>
      </c>
      <c r="K8" s="13">
        <f>I8/I25*100</f>
        <v>77.88151576638333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5565385</v>
      </c>
      <c r="J9" s="24">
        <v>10</v>
      </c>
      <c r="K9" s="13">
        <f>I9/I25*100</f>
        <v>16.277517594369801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1997063</v>
      </c>
      <c r="J10" s="34">
        <f>SUM(J11:J24)</f>
        <v>69</v>
      </c>
      <c r="K10" s="13">
        <f>I10/I25*100</f>
        <v>5.8409666392468695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752109</v>
      </c>
      <c r="J11" s="30">
        <v>21</v>
      </c>
      <c r="K11" s="14">
        <f>I11/I10*100</f>
        <v>37.660754818450897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169930</v>
      </c>
      <c r="J12" s="30">
        <v>4</v>
      </c>
      <c r="K12" s="14">
        <f>I12/I10*100</f>
        <v>8.5089954598327644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465095</v>
      </c>
      <c r="J13" s="30">
        <v>13</v>
      </c>
      <c r="K13" s="14">
        <f>I13/I10*100</f>
        <v>23.288949822814804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462728</v>
      </c>
      <c r="J14" s="30">
        <v>16</v>
      </c>
      <c r="K14" s="14">
        <f>I14/I10*100</f>
        <v>23.170425770243604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0</v>
      </c>
      <c r="J15" s="30">
        <v>0</v>
      </c>
      <c r="K15" s="14">
        <f>I15/I10*100</f>
        <v>0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30000</v>
      </c>
      <c r="J20" s="30">
        <v>3</v>
      </c>
      <c r="K20" s="14">
        <f>I20/I10*100</f>
        <v>1.5022059894955742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70000</v>
      </c>
      <c r="J21" s="30">
        <v>7</v>
      </c>
      <c r="K21" s="14">
        <f>I21/I10*100</f>
        <v>3.5051473088230067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37201</v>
      </c>
      <c r="J22" s="30">
        <v>4</v>
      </c>
      <c r="K22" s="14">
        <f>I22/I10*100</f>
        <v>1.8627855005074954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10000</v>
      </c>
      <c r="J23" s="30">
        <v>1</v>
      </c>
      <c r="K23" s="14">
        <f>I23/I10*100</f>
        <v>0.50073532983185809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34190625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35386514</v>
      </c>
      <c r="J26" s="18" t="s">
        <v>6</v>
      </c>
      <c r="K26" s="58">
        <f>I25/I26*100</f>
        <v>96.620495028134172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CONCATENATE(lista!B19,lista!B14,lista!B20)</f>
        <v>Struktura wydatków województwa świętokrzyskiego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13232291</v>
      </c>
      <c r="J8" s="23">
        <v>11</v>
      </c>
      <c r="K8" s="13">
        <f>I8/I25*100</f>
        <v>86.798627152994172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1219297</v>
      </c>
      <c r="J9" s="24">
        <v>8</v>
      </c>
      <c r="K9" s="13">
        <f>I9/I25*100</f>
        <v>7.9981089965270815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793228</v>
      </c>
      <c r="J10" s="34">
        <f>SUM(J11:J24)</f>
        <v>42</v>
      </c>
      <c r="K10" s="13">
        <f>I10/I25*100</f>
        <v>5.2032638504787458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0</v>
      </c>
      <c r="J12" s="30">
        <v>0</v>
      </c>
      <c r="K12" s="14">
        <f>I12/I10*100</f>
        <v>0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0</v>
      </c>
      <c r="J13" s="30">
        <v>0</v>
      </c>
      <c r="K13" s="14">
        <f>I13/I10*100</f>
        <v>0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634254</v>
      </c>
      <c r="J15" s="30">
        <v>29</v>
      </c>
      <c r="K15" s="14">
        <f>I15/I10*100</f>
        <v>79.958599545149696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158974</v>
      </c>
      <c r="J20" s="30">
        <v>13</v>
      </c>
      <c r="K20" s="14">
        <f>I20/I10*100</f>
        <v>20.041400454850308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0</v>
      </c>
      <c r="J21" s="30">
        <v>0</v>
      </c>
      <c r="K21" s="14">
        <f>I21/I10*100</f>
        <v>0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15244816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15320981</v>
      </c>
      <c r="J26" s="18" t="s">
        <v>6</v>
      </c>
      <c r="K26" s="58">
        <f>I25/I26*100</f>
        <v>99.502871258700736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CONCATENATE(lista!B19,lista!B15,lista!B20)</f>
        <v>Struktura wydatków województwa warmińsko-mazurskiego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13857742</v>
      </c>
      <c r="J8" s="23">
        <v>11</v>
      </c>
      <c r="K8" s="13">
        <f>I8/I25*100</f>
        <v>87.935961528284139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1401160</v>
      </c>
      <c r="J9" s="24">
        <v>3</v>
      </c>
      <c r="K9" s="13">
        <f>I9/I25*100</f>
        <v>8.8912285894029921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500000</v>
      </c>
      <c r="J10" s="34">
        <f>SUM(J11:J24)</f>
        <v>13</v>
      </c>
      <c r="K10" s="13">
        <f>I10/I25*100</f>
        <v>3.1728098823128668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0</v>
      </c>
      <c r="J12" s="30">
        <v>0</v>
      </c>
      <c r="K12" s="14">
        <f>I12/I10*100</f>
        <v>0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31820</v>
      </c>
      <c r="J13" s="30">
        <v>1</v>
      </c>
      <c r="K13" s="14">
        <f>I13/I10*100</f>
        <v>6.3639999999999999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396930</v>
      </c>
      <c r="J15" s="30">
        <v>10</v>
      </c>
      <c r="K15" s="14">
        <f>I15/I10*100</f>
        <v>79.385999999999996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0</v>
      </c>
      <c r="J20" s="30">
        <v>0</v>
      </c>
      <c r="K20" s="14">
        <f>I20/I10*100</f>
        <v>0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45350</v>
      </c>
      <c r="J21" s="30">
        <v>1</v>
      </c>
      <c r="K21" s="14">
        <f>I21/I10*100</f>
        <v>9.07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25900</v>
      </c>
      <c r="J22" s="30">
        <v>1</v>
      </c>
      <c r="K22" s="14">
        <f>I22/I10*100</f>
        <v>5.18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15758902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15774127</v>
      </c>
      <c r="J26" s="18" t="s">
        <v>6</v>
      </c>
      <c r="K26" s="58">
        <f>I25/I26*100</f>
        <v>99.903481187897114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8"/>
  <sheetViews>
    <sheetView workbookViewId="0">
      <selection activeCell="A5" sqref="A5:L5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CONCATENATE(lista!B19,lista!B16,lista!B20)</f>
        <v>Struktura wydatków województwa wielkopolskiego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22814996</v>
      </c>
      <c r="J8" s="23">
        <v>9</v>
      </c>
      <c r="K8" s="13">
        <f>I8/I25*100</f>
        <v>85.07237734660346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1003340</v>
      </c>
      <c r="J9" s="24">
        <v>6</v>
      </c>
      <c r="K9" s="13">
        <f>I9/I25*100</f>
        <v>3.7412462876145636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3000000</v>
      </c>
      <c r="J10" s="34">
        <f>SUM(J11:J24)</f>
        <v>24</v>
      </c>
      <c r="K10" s="13">
        <f>I10/I25*100</f>
        <v>11.186376365781978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2249993</v>
      </c>
      <c r="J11" s="30">
        <v>18</v>
      </c>
      <c r="K11" s="14">
        <f>I11/I10*100</f>
        <v>74.999766666666673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281860</v>
      </c>
      <c r="J12" s="30">
        <v>2</v>
      </c>
      <c r="K12" s="14">
        <f>I12/I10*100</f>
        <v>9.3953333333333333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0</v>
      </c>
      <c r="J13" s="30">
        <v>0</v>
      </c>
      <c r="K13" s="14">
        <f>I13/I10*100</f>
        <v>0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0</v>
      </c>
      <c r="J15" s="30">
        <v>0</v>
      </c>
      <c r="K15" s="14">
        <f>I15/I10*100</f>
        <v>0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0</v>
      </c>
      <c r="J20" s="30">
        <v>0</v>
      </c>
      <c r="K20" s="14">
        <f>I20/I10*100</f>
        <v>0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164557</v>
      </c>
      <c r="J21" s="30">
        <v>2</v>
      </c>
      <c r="K21" s="14">
        <f>I21/I10*100</f>
        <v>5.4852333333333334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303590</v>
      </c>
      <c r="J24" s="30">
        <v>2</v>
      </c>
      <c r="K24" s="14">
        <f>I24/I10*100</f>
        <v>10.119666666666667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26818336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26818336</v>
      </c>
      <c r="J26" s="18" t="s">
        <v>6</v>
      </c>
      <c r="K26" s="58">
        <f>I25/I26*100</f>
        <v>100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CONCATENATE(lista!B19,lista!B17,lista!B20)</f>
        <v>Struktura wydatków województwa zachodniopomorskiego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22848253</v>
      </c>
      <c r="J8" s="23">
        <v>10</v>
      </c>
      <c r="K8" s="13">
        <f>I8/I25*100</f>
        <v>82.246381989393697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4032000</v>
      </c>
      <c r="J9" s="24">
        <v>3</v>
      </c>
      <c r="K9" s="13">
        <f>I9/I25*100</f>
        <v>14.513906694802239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900000</v>
      </c>
      <c r="J10" s="34">
        <f>SUM(J11:J24)</f>
        <v>36</v>
      </c>
      <c r="K10" s="13">
        <f>I10/I25*100</f>
        <v>3.2397113158040711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19992</v>
      </c>
      <c r="J12" s="30">
        <v>2</v>
      </c>
      <c r="K12" s="14">
        <f>I12/I10*100</f>
        <v>2.2213333333333334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94980</v>
      </c>
      <c r="J13" s="30">
        <v>4</v>
      </c>
      <c r="K13" s="14">
        <f>I13/I10*100</f>
        <v>10.553333333333335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439979</v>
      </c>
      <c r="J15" s="30">
        <v>13</v>
      </c>
      <c r="K15" s="14">
        <f>I15/I10*100</f>
        <v>48.886555555555553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122410</v>
      </c>
      <c r="J16" s="30">
        <v>3</v>
      </c>
      <c r="K16" s="14">
        <f>I16/I10*100</f>
        <v>13.601111111111111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131380</v>
      </c>
      <c r="J20" s="30">
        <v>9</v>
      </c>
      <c r="K20" s="14">
        <f>I20/I10*100</f>
        <v>14.597777777777779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91259</v>
      </c>
      <c r="J21" s="30">
        <v>5</v>
      </c>
      <c r="K21" s="14">
        <f>I21/I10*100</f>
        <v>10.139888888888889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27780253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27780253</v>
      </c>
      <c r="J26" s="18" t="s">
        <v>6</v>
      </c>
      <c r="K26" s="58">
        <f>I25/I26*100</f>
        <v>100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zoomScaleNormal="100" workbookViewId="0">
      <selection activeCell="H27" sqref="H27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48" t="s">
        <v>64</v>
      </c>
      <c r="B1" s="49"/>
      <c r="C1" s="50"/>
      <c r="D1" s="50"/>
      <c r="E1" s="50"/>
      <c r="F1" s="50"/>
      <c r="G1" s="50"/>
      <c r="H1" s="50"/>
      <c r="I1" s="50"/>
      <c r="J1" s="50"/>
      <c r="K1" s="50"/>
    </row>
    <row r="2" spans="1:12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5.95" customHeight="1" x14ac:dyDescent="0.2">
      <c r="A3" s="52" t="s">
        <v>66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</row>
    <row r="7" spans="1:12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</row>
    <row r="8" spans="1:12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f>SUM('1'!I8+'2'!I8+'3'!I8+'4'!I8+'5'!I8+'6'!I8+'7'!I8+'8'!I8+'9'!I8+'10'!I8+'11'!I8+'12'!I8+'13'!I8+'14'!I8+'15'!I8+'16'!I8)</f>
        <v>237624302</v>
      </c>
      <c r="J8" s="23">
        <f>SUM('1'!J8+'2'!J8+'3'!J8+'4'!J8+'5'!J8+'6'!J8+'7'!J8+'8'!J8+'9'!J8+'10'!J8+'11'!J8+'12'!J8+'13'!J8+'14'!J8+'15'!J8+'16'!J8)</f>
        <v>146</v>
      </c>
      <c r="K8" s="13">
        <f>I8/I25*100</f>
        <v>71.409394952617376</v>
      </c>
    </row>
    <row r="9" spans="1:12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f>SUM('1'!I9+'2'!I9+'3'!I9+'4'!I9+'5'!I9+'6'!I9+'7'!I9+'8'!I9+'9'!I9+'10'!I9+'11'!I9+'12'!I9+'13'!I9+'14'!I9+'15'!I9+'16'!I9)</f>
        <v>71052635</v>
      </c>
      <c r="J9" s="24">
        <f>SUM('1'!J9+'2'!J9+'3'!J9+'4'!J9+'5'!J9+'6'!J9+'7'!J9+'8'!J9+'9'!J9+'10'!J9+'11'!J9+'12'!J9+'13'!J9+'14'!J9+'15'!J9+'16'!J9)</f>
        <v>170</v>
      </c>
      <c r="K9" s="13">
        <f>I9/I25*100</f>
        <v>21.352301226913927</v>
      </c>
    </row>
    <row r="10" spans="1:12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SUM('1'!I10+'2'!I10+'3'!I10+'4'!I10+'5'!I10+'6'!I10+'7'!I10+'8'!I10+'9'!I10+'10'!I10+'11'!I10+'12'!I10+'13'!I10+'14'!I10+'15'!I10+'16'!I10)</f>
        <v>24086423</v>
      </c>
      <c r="J10" s="25">
        <f>SUM(J11:J24)</f>
        <v>754</v>
      </c>
      <c r="K10" s="13">
        <f>I10/I25*100</f>
        <v>7.2383038204686958</v>
      </c>
    </row>
    <row r="11" spans="1:12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f>SUM('1'!I11+'2'!I11+'3'!I11+'4'!I11+'5'!I11+'6'!I11+'7'!I11+'8'!I11+'9'!I11+'10'!I11+'11'!I11+'12'!I11+'13'!I11+'14'!I11+'15'!I11+'16'!I11)</f>
        <v>3945166</v>
      </c>
      <c r="J11" s="35">
        <f>SUM('1'!J11+'2'!J11+'3'!J11+'4'!J11+'5'!J11+'6'!J11+'7'!J11+'8'!J11+'9'!J11+'10'!J11+'11'!J11+'12'!J11+'13'!J11+'14'!J11+'15'!J11+'16'!J11)</f>
        <v>72</v>
      </c>
      <c r="K11" s="14">
        <f>I11/I10*100</f>
        <v>16.379210811003361</v>
      </c>
      <c r="L11" s="6"/>
    </row>
    <row r="12" spans="1:12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f>SUM('1'!I12+'2'!I12+'3'!I12+'4'!I12+'5'!I12+'6'!I12+'7'!I12+'8'!I12+'9'!I12+'10'!I12+'11'!I12+'12'!I12+'13'!I12+'14'!I12+'15'!I12+'16'!I12)</f>
        <v>2397487</v>
      </c>
      <c r="J12" s="35">
        <f>SUM('1'!J12+'2'!J12+'3'!J12+'4'!J12+'5'!J12+'6'!J12+'7'!J12+'8'!J12+'9'!J12+'10'!J12+'11'!J12+'12'!J12+'13'!J12+'14'!J12+'15'!J12+'16'!J12)</f>
        <v>82</v>
      </c>
      <c r="K12" s="14">
        <f>I12/I10*100</f>
        <v>9.9536863568326446</v>
      </c>
      <c r="L12" s="7"/>
    </row>
    <row r="13" spans="1:12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f>SUM('1'!I13+'2'!I13+'3'!I13+'4'!I13+'5'!I13+'6'!I13+'7'!I13+'8'!I13+'9'!I13+'10'!I13+'11'!I13+'12'!I13+'13'!I13+'14'!I13+'15'!I13+'16'!I13)</f>
        <v>2101213</v>
      </c>
      <c r="J13" s="35">
        <f>SUM('1'!J13+'2'!J13+'3'!J13+'4'!J13+'5'!J13+'6'!J13+'7'!J13+'8'!J13+'9'!J13+'10'!J13+'11'!J13+'12'!J13+'13'!J13+'14'!J13+'15'!J13+'16'!J13)</f>
        <v>76</v>
      </c>
      <c r="K13" s="14">
        <f>I13/I10*100</f>
        <v>8.7236406999910283</v>
      </c>
      <c r="L13" s="7"/>
    </row>
    <row r="14" spans="1:12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f>SUM('1'!I14+'2'!I14+'3'!I14+'4'!I14+'5'!I14+'6'!I14+'7'!I14+'8'!I14+'9'!I14+'10'!I14+'11'!I14+'12'!I14+'13'!I14+'14'!I14+'15'!I14+'16'!I14)</f>
        <v>835715</v>
      </c>
      <c r="J14" s="35">
        <f>SUM('1'!J14+'2'!J14+'3'!J14+'4'!J14+'5'!J14+'6'!J14+'7'!J14+'8'!J14+'9'!J14+'10'!J14+'11'!J14+'12'!J14+'13'!J14+'14'!J14+'15'!J14+'16'!J14)</f>
        <v>29</v>
      </c>
      <c r="K14" s="14">
        <f>I14/I10*100</f>
        <v>3.469651761907528</v>
      </c>
      <c r="L14" s="7"/>
    </row>
    <row r="15" spans="1:12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f>SUM('1'!I15+'2'!I15+'3'!I15+'4'!I15+'5'!I15+'6'!I15+'7'!I15+'8'!I15+'9'!I15+'10'!I15+'11'!I15+'12'!I15+'13'!I15+'14'!I15+'15'!I15+'16'!I15)</f>
        <v>5632089</v>
      </c>
      <c r="J15" s="35">
        <f>SUM('1'!J15+'2'!J15+'3'!J15+'4'!J15+'5'!J15+'6'!J15+'7'!J15+'8'!J15+'9'!J15+'10'!J15+'11'!J15+'12'!J15+'13'!J15+'14'!J15+'15'!J15+'16'!J15)</f>
        <v>178</v>
      </c>
      <c r="K15" s="14">
        <f>I15/I10*100</f>
        <v>23.382836878684728</v>
      </c>
      <c r="L15" s="7"/>
    </row>
    <row r="16" spans="1:12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f>SUM('1'!I16+'2'!I16+'3'!I16+'4'!I16+'5'!I16+'6'!I16+'7'!I16+'8'!I16+'9'!I16+'10'!I16+'11'!I16+'12'!I16+'13'!I16+'14'!I16+'15'!I16+'16'!I16)</f>
        <v>711616</v>
      </c>
      <c r="J16" s="35">
        <f>SUM('1'!J16+'2'!J16+'3'!J16+'4'!J16+'5'!J16+'6'!J16+'7'!J16+'8'!J16+'9'!J16+'10'!J16+'11'!J16+'12'!J16+'13'!J16+'14'!J16+'15'!J16+'16'!J16)</f>
        <v>14</v>
      </c>
      <c r="K16" s="14">
        <f>I16/I10*100</f>
        <v>2.9544278949182283</v>
      </c>
      <c r="L16" s="6"/>
    </row>
    <row r="17" spans="1:12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f>SUM('1'!I17+'2'!I17+'3'!I17+'4'!I17+'5'!I17+'6'!I17+'7'!I17+'8'!I17+'9'!I17+'10'!I17+'11'!I17+'12'!I17+'13'!I17+'14'!I17+'15'!I17+'16'!I17)</f>
        <v>0</v>
      </c>
      <c r="J17" s="35">
        <f>SUM('1'!J17+'2'!J17+'3'!J17+'4'!J17+'5'!J17+'6'!J17+'7'!J17+'8'!J17+'9'!J17+'10'!J17+'11'!J17+'12'!J17+'13'!J17+'14'!J17+'15'!J17+'16'!J17)</f>
        <v>0</v>
      </c>
      <c r="K17" s="14">
        <f>I17/I10*100</f>
        <v>0</v>
      </c>
      <c r="L17" s="6"/>
    </row>
    <row r="18" spans="1:12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f>SUM('1'!I18+'2'!I18+'3'!I18+'4'!I18+'5'!I18+'6'!I18+'7'!I18+'8'!I18+'9'!I18+'10'!I18+'11'!I18+'12'!I18+'13'!I18+'14'!I18+'15'!I18+'16'!I18)</f>
        <v>0</v>
      </c>
      <c r="J18" s="35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f>SUM('1'!I19+'2'!I19+'3'!I19+'4'!I19+'5'!I19+'6'!I19+'7'!I19+'8'!I19+'9'!I19+'10'!I19+'11'!I19+'12'!I19+'13'!I19+'14'!I19+'15'!I19+'16'!I19)</f>
        <v>152958</v>
      </c>
      <c r="J19" s="35">
        <f>SUM('1'!J19+'2'!J19+'3'!J19+'4'!J19+'5'!J19+'6'!J19+'7'!J19+'8'!J19+'9'!J19+'10'!J19+'11'!J19+'12'!J19+'13'!J19+'14'!J19+'15'!J19+'16'!J19)</f>
        <v>2</v>
      </c>
      <c r="K19" s="14">
        <f>I19/I10*100</f>
        <v>0.63503825370832356</v>
      </c>
      <c r="L19" s="6"/>
    </row>
    <row r="20" spans="1:12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f>SUM('1'!I20+'2'!I20+'3'!I20+'4'!I20+'5'!I20+'6'!I20+'7'!I20+'8'!I20+'9'!I20+'10'!I20+'11'!I20+'12'!I20+'13'!I20+'14'!I20+'15'!I20+'16'!I20)</f>
        <v>5672046</v>
      </c>
      <c r="J20" s="35">
        <f>SUM('1'!J20+'2'!J20+'3'!J20+'4'!J20+'5'!J20+'6'!J20+'7'!J20+'8'!J20+'9'!J20+'10'!J20+'11'!J20+'12'!J20+'13'!J20+'14'!J20+'15'!J20+'16'!J20)</f>
        <v>224</v>
      </c>
      <c r="K20" s="14">
        <f>I20/I10*100</f>
        <v>23.548727015215167</v>
      </c>
      <c r="L20" s="6"/>
    </row>
    <row r="21" spans="1:12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f>SUM('1'!I21+'2'!I21+'3'!I21+'4'!I21+'5'!I21+'6'!I21+'7'!I21+'8'!I21+'9'!I21+'10'!I21+'11'!I21+'12'!I21+'13'!I21+'14'!I21+'15'!I21+'16'!I21)</f>
        <v>1222839</v>
      </c>
      <c r="J21" s="35">
        <f>SUM('1'!J21+'2'!J21+'3'!J21+'4'!J21+'5'!J21+'6'!J21+'7'!J21+'8'!J21+'9'!J21+'10'!J21+'11'!J21+'12'!J21+'13'!J21+'14'!J21+'15'!J21+'16'!J21)</f>
        <v>40</v>
      </c>
      <c r="K21" s="14">
        <f>I21/I10*100</f>
        <v>5.0768808635470695</v>
      </c>
      <c r="L21" s="6"/>
    </row>
    <row r="22" spans="1:12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f>SUM('1'!I22+'2'!I22+'3'!I22+'4'!I22+'5'!I22+'6'!I22+'7'!I22+'8'!I22+'9'!I22+'10'!I22+'11'!I22+'12'!I22+'13'!I22+'14'!I22+'15'!I22+'16'!I22)</f>
        <v>204231</v>
      </c>
      <c r="J22" s="35">
        <f>SUM('1'!J22+'2'!J22+'3'!J22+'4'!J22+'5'!J22+'6'!J22+'7'!J22+'8'!J22+'9'!J22+'10'!J22+'11'!J22+'12'!J22+'13'!J22+'14'!J22+'15'!J22+'16'!J22)</f>
        <v>13</v>
      </c>
      <c r="K22" s="14">
        <f>I22/I10*100</f>
        <v>0.84790921424903987</v>
      </c>
      <c r="L22" s="6"/>
    </row>
    <row r="23" spans="1:12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f>SUM('1'!I23+'2'!I23+'3'!I23+'4'!I23+'5'!I23+'6'!I23+'7'!I23+'8'!I23+'9'!I23+'10'!I23+'11'!I23+'12'!I23+'13'!I23+'14'!I23+'15'!I23+'16'!I23)</f>
        <v>231035</v>
      </c>
      <c r="J23" s="35">
        <f>SUM('1'!J23+'2'!J23+'3'!J23+'4'!J23+'5'!J23+'6'!J23+'7'!J23+'8'!J23+'9'!J23+'10'!J23+'11'!J23+'12'!J23+'13'!J23+'14'!J23+'15'!J23+'16'!J23)</f>
        <v>11</v>
      </c>
      <c r="K23" s="14">
        <f>I23/I10*100</f>
        <v>0.95919182354308063</v>
      </c>
      <c r="L23" s="6"/>
    </row>
    <row r="24" spans="1:12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f>SUM('1'!I24+'2'!I24+'3'!I24+'4'!I24+'5'!I24+'6'!I24+'7'!I24+'8'!I24+'9'!I24+'10'!I24+'11'!I24+'12'!I24+'13'!I24+'14'!I24+'15'!I24+'16'!I24)</f>
        <v>980028</v>
      </c>
      <c r="J24" s="35">
        <f>SUM('1'!J24+'2'!J24+'3'!J24+'4'!J24+'5'!J24+'6'!J24+'7'!J24+'8'!J24+'9'!J24+'10'!J24+'11'!J24+'12'!J24+'13'!J24+'14'!J24+'15'!J24+'16'!J24)</f>
        <v>13</v>
      </c>
      <c r="K24" s="14">
        <f>I24/I10*100</f>
        <v>4.0687984263998018</v>
      </c>
      <c r="L24" s="6"/>
    </row>
    <row r="25" spans="1:12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332763360</v>
      </c>
      <c r="J25" s="9" t="s">
        <v>2</v>
      </c>
      <c r="K25" s="15">
        <f>I25/I$25*100</f>
        <v>100</v>
      </c>
    </row>
    <row r="26" spans="1:12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36">
        <f>SUM('1'!I26+'2'!I26+'3'!I26+'4'!I26+'5'!I26+'6'!I26+'7'!I26+'8'!I26+'9'!I26+'10'!I26+'11'!I26+'12'!I26+'13'!I26+'14'!I26+'15'!I26+'16'!I26)</f>
        <v>335071000</v>
      </c>
      <c r="J26" s="18" t="s">
        <v>6</v>
      </c>
      <c r="K26" s="28">
        <f>I25/I26*100</f>
        <v>99.311298202470525</v>
      </c>
    </row>
    <row r="27" spans="1:12" ht="14.25" customHeight="1" x14ac:dyDescent="0.2">
      <c r="A27" s="4"/>
    </row>
    <row r="28" spans="1:12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2" ht="12.75" customHeight="1" x14ac:dyDescent="0.2"/>
    <row r="30" spans="1:12" x14ac:dyDescent="0.2">
      <c r="B30" s="42" t="s">
        <v>38</v>
      </c>
      <c r="C30" s="42"/>
      <c r="D30" s="42"/>
      <c r="E30" s="42"/>
      <c r="F30" s="42"/>
      <c r="G30" s="42"/>
      <c r="H30" s="42"/>
    </row>
    <row r="31" spans="1:12" x14ac:dyDescent="0.2"/>
    <row r="32" spans="1:12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28">
    <mergeCell ref="A1:K1"/>
    <mergeCell ref="A2:K2"/>
    <mergeCell ref="A3:K4"/>
    <mergeCell ref="A5:K5"/>
    <mergeCell ref="A6:A7"/>
    <mergeCell ref="B6:H7"/>
    <mergeCell ref="I6:K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8"/>
  <sheetViews>
    <sheetView zoomScaleNormal="100" workbookViewId="0">
      <selection activeCell="J26" sqref="J26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95" customHeight="1" x14ac:dyDescent="0.2">
      <c r="A3" s="52" t="str">
        <f>CONCATENATE(lista!B19,lista!B2,lista!B20)</f>
        <v>Struktura wydatków województwa dolnośląskiego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2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2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14568000</v>
      </c>
      <c r="J8" s="23">
        <v>9</v>
      </c>
      <c r="K8" s="13">
        <f>I8/I25*100</f>
        <v>69.707418327768409</v>
      </c>
      <c r="L8" s="13">
        <v>71.409394952617376</v>
      </c>
    </row>
    <row r="9" spans="1:12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5330780</v>
      </c>
      <c r="J9" s="24">
        <v>11</v>
      </c>
      <c r="K9" s="13">
        <f>I9/I25*100</f>
        <v>25.507613363076697</v>
      </c>
      <c r="L9" s="13">
        <v>21.352301226913927</v>
      </c>
    </row>
    <row r="10" spans="1:12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1000000</v>
      </c>
      <c r="J10" s="34">
        <f>SUM(J11:J24)</f>
        <v>47</v>
      </c>
      <c r="K10" s="13">
        <f>I10/I25*100</f>
        <v>4.7849683091548885</v>
      </c>
      <c r="L10" s="13">
        <v>7.2383038204686958</v>
      </c>
    </row>
    <row r="11" spans="1:12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33">
        <v>58000</v>
      </c>
      <c r="J11" s="33">
        <v>2</v>
      </c>
      <c r="K11" s="14">
        <f>I11/I10*100</f>
        <v>5.8000000000000007</v>
      </c>
      <c r="L11" s="14">
        <v>16.379210811003361</v>
      </c>
    </row>
    <row r="12" spans="1:12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33">
        <v>7000</v>
      </c>
      <c r="J12" s="33">
        <v>1</v>
      </c>
      <c r="K12" s="14">
        <f>I12/I10*100</f>
        <v>0.70000000000000007</v>
      </c>
      <c r="L12" s="14">
        <v>9.9536863568326446</v>
      </c>
    </row>
    <row r="13" spans="1:12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33">
        <v>149028</v>
      </c>
      <c r="J13" s="33">
        <v>9</v>
      </c>
      <c r="K13" s="14">
        <f>I13/I10*100</f>
        <v>14.902799999999999</v>
      </c>
      <c r="L13" s="14">
        <v>8.7236406999910283</v>
      </c>
    </row>
    <row r="14" spans="1:12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33">
        <v>0</v>
      </c>
      <c r="J14" s="33">
        <v>0</v>
      </c>
      <c r="K14" s="14">
        <f>I14/I10*100</f>
        <v>0</v>
      </c>
      <c r="L14" s="14">
        <v>3.469651761907528</v>
      </c>
    </row>
    <row r="15" spans="1:12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33">
        <v>140000</v>
      </c>
      <c r="J15" s="33">
        <v>5</v>
      </c>
      <c r="K15" s="14">
        <f>I15/I10*100</f>
        <v>14.000000000000002</v>
      </c>
      <c r="L15" s="14">
        <v>23.382836878684728</v>
      </c>
    </row>
    <row r="16" spans="1:12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33">
        <v>0</v>
      </c>
      <c r="J16" s="33">
        <v>0</v>
      </c>
      <c r="K16" s="14">
        <f>I16/I10*100</f>
        <v>0</v>
      </c>
      <c r="L16" s="14">
        <v>2.9544278949182283</v>
      </c>
    </row>
    <row r="17" spans="1:12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33">
        <v>0</v>
      </c>
      <c r="J17" s="33">
        <v>0</v>
      </c>
      <c r="K17" s="14">
        <f>I17/I10*100</f>
        <v>0</v>
      </c>
      <c r="L17" s="14">
        <v>0</v>
      </c>
    </row>
    <row r="18" spans="1:12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33">
        <v>0</v>
      </c>
      <c r="J18" s="33">
        <v>0</v>
      </c>
      <c r="K18" s="14">
        <f>I18/I10*100</f>
        <v>0</v>
      </c>
      <c r="L18" s="14">
        <v>0</v>
      </c>
    </row>
    <row r="19" spans="1:12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33">
        <v>0</v>
      </c>
      <c r="J19" s="33">
        <v>0</v>
      </c>
      <c r="K19" s="14">
        <f>I19/I10*100</f>
        <v>0</v>
      </c>
      <c r="L19" s="14">
        <v>0.63503825370832356</v>
      </c>
    </row>
    <row r="20" spans="1:12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33">
        <v>583760</v>
      </c>
      <c r="J20" s="33">
        <v>28</v>
      </c>
      <c r="K20" s="14">
        <f>I20/I10*100</f>
        <v>58.375999999999998</v>
      </c>
      <c r="L20" s="14">
        <v>23.548727015215167</v>
      </c>
    </row>
    <row r="21" spans="1:12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33">
        <v>62212</v>
      </c>
      <c r="J21" s="33">
        <v>2</v>
      </c>
      <c r="K21" s="14">
        <f>I21/I10*100</f>
        <v>6.2212000000000005</v>
      </c>
      <c r="L21" s="14">
        <v>5.0768808635470695</v>
      </c>
    </row>
    <row r="22" spans="1:12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33">
        <v>0</v>
      </c>
      <c r="J22" s="33">
        <v>0</v>
      </c>
      <c r="K22" s="14">
        <f>I22/I10*100</f>
        <v>0</v>
      </c>
      <c r="L22" s="14">
        <v>0.84790921424903987</v>
      </c>
    </row>
    <row r="23" spans="1:12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33">
        <v>0</v>
      </c>
      <c r="J23" s="33">
        <v>0</v>
      </c>
      <c r="K23" s="14">
        <f>I23/I10*100</f>
        <v>0</v>
      </c>
      <c r="L23" s="14">
        <v>0.95919182354308063</v>
      </c>
    </row>
    <row r="24" spans="1:12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33">
        <v>0</v>
      </c>
      <c r="J24" s="33">
        <v>0</v>
      </c>
      <c r="K24" s="14">
        <f>I24/I10*100</f>
        <v>0</v>
      </c>
      <c r="L24" s="14">
        <v>4.0687984263998018</v>
      </c>
    </row>
    <row r="25" spans="1:12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20898780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20898780</v>
      </c>
      <c r="J26" s="18" t="s">
        <v>6</v>
      </c>
      <c r="K26" s="58">
        <f>I25/I26*100</f>
        <v>100</v>
      </c>
      <c r="L26" s="59"/>
    </row>
    <row r="27" spans="1:12" ht="14.25" customHeight="1" x14ac:dyDescent="0.2">
      <c r="A27" s="4"/>
    </row>
    <row r="28" spans="1:12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2" ht="12.75" customHeight="1" x14ac:dyDescent="0.2"/>
    <row r="30" spans="1:12" x14ac:dyDescent="0.2">
      <c r="B30" s="42" t="s">
        <v>38</v>
      </c>
      <c r="C30" s="42"/>
      <c r="D30" s="42"/>
      <c r="E30" s="42"/>
      <c r="F30" s="42"/>
      <c r="G30" s="42"/>
      <c r="H30" s="42"/>
    </row>
    <row r="31" spans="1:12" x14ac:dyDescent="0.2"/>
    <row r="32" spans="1:12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CONCATENATE(lista!B19,lista!B3,lista!B20)</f>
        <v>Struktura wydatków województwa kujawsko-pomorskiego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13920000</v>
      </c>
      <c r="J8" s="23">
        <v>9</v>
      </c>
      <c r="K8" s="13">
        <f>I8/I25*100</f>
        <v>66.980109842568353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6201797</v>
      </c>
      <c r="J9" s="24">
        <v>10</v>
      </c>
      <c r="K9" s="13">
        <f>I9/I25*100</f>
        <v>29.841741686875782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660492</v>
      </c>
      <c r="J10" s="34">
        <f>SUM(J11:J24)</f>
        <v>37</v>
      </c>
      <c r="K10" s="13">
        <f>I10/I25*100</f>
        <v>3.178148470555866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2112</v>
      </c>
      <c r="J11" s="30">
        <v>1</v>
      </c>
      <c r="K11" s="14">
        <f>I11/I10*100</f>
        <v>0.31976163223778636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46600</v>
      </c>
      <c r="J12" s="30">
        <v>2</v>
      </c>
      <c r="K12" s="14">
        <f>I12/I10*100</f>
        <v>7.0553466203981268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91700</v>
      </c>
      <c r="J13" s="30">
        <v>6</v>
      </c>
      <c r="K13" s="14">
        <f>I13/I10*100</f>
        <v>13.883589808809191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400959</v>
      </c>
      <c r="J15" s="30">
        <v>22</v>
      </c>
      <c r="K15" s="14">
        <f>I15/I10*100</f>
        <v>60.706109990734177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10000</v>
      </c>
      <c r="J20" s="30">
        <v>1</v>
      </c>
      <c r="K20" s="14">
        <f>I20/I10*100</f>
        <v>1.5140228799137612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15421</v>
      </c>
      <c r="J21" s="30">
        <v>2</v>
      </c>
      <c r="K21" s="14">
        <f>I21/I10*100</f>
        <v>2.3347746831150111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58300</v>
      </c>
      <c r="J23" s="30">
        <v>2</v>
      </c>
      <c r="K23" s="14">
        <f>I23/I10*100</f>
        <v>8.8267533898972275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35400</v>
      </c>
      <c r="J24" s="30">
        <v>1</v>
      </c>
      <c r="K24" s="14">
        <f>I24/I10*100</f>
        <v>5.3596409948947148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20782289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20782515</v>
      </c>
      <c r="J26" s="18" t="s">
        <v>6</v>
      </c>
      <c r="K26" s="58">
        <f>I25/I26*100</f>
        <v>99.998912547398618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CONCATENATE(lista!B19,lista!B4,lista!B20)</f>
        <v>Struktura wydatków województwa lubelskiego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11251697</v>
      </c>
      <c r="J8" s="23">
        <v>9</v>
      </c>
      <c r="K8" s="13">
        <f>I8/I25*100</f>
        <v>61.140568571521257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3471648</v>
      </c>
      <c r="J9" s="24">
        <v>9</v>
      </c>
      <c r="K9" s="13">
        <f>I9/I25*100</f>
        <v>18.864579503001604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3679652</v>
      </c>
      <c r="J10" s="34">
        <f>SUM(J11:J24)</f>
        <v>113</v>
      </c>
      <c r="K10" s="13">
        <f>I10/I25*100</f>
        <v>19.994851925477139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327136</v>
      </c>
      <c r="J11" s="30">
        <v>11</v>
      </c>
      <c r="K11" s="14">
        <f>I11/I10*100</f>
        <v>8.8904059405617701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516387</v>
      </c>
      <c r="J12" s="30">
        <v>18</v>
      </c>
      <c r="K12" s="14">
        <f>I12/I10*100</f>
        <v>14.033582523564728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435313</v>
      </c>
      <c r="J13" s="30">
        <v>16</v>
      </c>
      <c r="K13" s="14">
        <f>I13/I10*100</f>
        <v>11.830276341349672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117185</v>
      </c>
      <c r="J14" s="30">
        <v>5</v>
      </c>
      <c r="K14" s="14">
        <f>I14/I10*100</f>
        <v>3.1846761595933524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720400</v>
      </c>
      <c r="J15" s="30">
        <v>15</v>
      </c>
      <c r="K15" s="14">
        <f>I15/I10*100</f>
        <v>19.577938348517741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158800</v>
      </c>
      <c r="J16" s="30">
        <v>3</v>
      </c>
      <c r="K16" s="14">
        <f>I16/I10*100</f>
        <v>4.3156254993678749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720296</v>
      </c>
      <c r="J20" s="30">
        <v>28</v>
      </c>
      <c r="K20" s="14">
        <f>I20/I10*100</f>
        <v>19.575111994286416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459855</v>
      </c>
      <c r="J21" s="30">
        <v>10</v>
      </c>
      <c r="K21" s="14">
        <f>I21/I10*100</f>
        <v>12.497241586976159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62830</v>
      </c>
      <c r="J22" s="30">
        <v>3</v>
      </c>
      <c r="K22" s="14">
        <f>I22/I10*100</f>
        <v>1.7074984264816346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46450</v>
      </c>
      <c r="J23" s="30">
        <v>2</v>
      </c>
      <c r="K23" s="14">
        <f>I23/I10*100</f>
        <v>1.2623476350480969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115000</v>
      </c>
      <c r="J24" s="30">
        <v>2</v>
      </c>
      <c r="K24" s="14">
        <f>I24/I10*100</f>
        <v>3.1252955442525545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18402997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18403174</v>
      </c>
      <c r="J26" s="18" t="s">
        <v>6</v>
      </c>
      <c r="K26" s="58">
        <f>I25/I26*100</f>
        <v>99.999038209387137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CONCATENATE(lista!B19,lista!B5,lista!B20)</f>
        <v>Struktura wydatków województwa lubuskiego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2144000</v>
      </c>
      <c r="J8" s="23">
        <v>3</v>
      </c>
      <c r="K8" s="13">
        <f>I8/I25*100</f>
        <v>39.225329024401667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2700000</v>
      </c>
      <c r="J9" s="24">
        <v>15</v>
      </c>
      <c r="K9" s="13">
        <f>I9/I25*100</f>
        <v>49.397569200505828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621856</v>
      </c>
      <c r="J10" s="34">
        <f>SUM(J11:J24)</f>
        <v>49</v>
      </c>
      <c r="K10" s="13">
        <f>I10/I25*100</f>
        <v>11.377101775092502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35000</v>
      </c>
      <c r="J11" s="30">
        <v>3</v>
      </c>
      <c r="K11" s="14">
        <f>I11/I10*100</f>
        <v>5.6283126640251115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146100</v>
      </c>
      <c r="J12" s="30">
        <v>14</v>
      </c>
      <c r="K12" s="14">
        <f>I12/I10*100</f>
        <v>23.494185148973397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52500</v>
      </c>
      <c r="J13" s="30">
        <v>4</v>
      </c>
      <c r="K13" s="14">
        <f>I13/I10*100</f>
        <v>8.4424689960376682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33300</v>
      </c>
      <c r="J14" s="30">
        <v>2</v>
      </c>
      <c r="K14" s="14">
        <f>I14/I10*100</f>
        <v>5.3549374774867493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177500</v>
      </c>
      <c r="J15" s="30">
        <v>11</v>
      </c>
      <c r="K15" s="14">
        <f>I15/I10*100</f>
        <v>28.54358565327021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138056</v>
      </c>
      <c r="J20" s="30">
        <v>12</v>
      </c>
      <c r="K20" s="14">
        <f>I20/I10*100</f>
        <v>22.200638089847168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24000</v>
      </c>
      <c r="J21" s="30">
        <v>2</v>
      </c>
      <c r="K21" s="14">
        <f>I21/I10*100</f>
        <v>3.859414398188648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15400</v>
      </c>
      <c r="J23" s="30">
        <v>1</v>
      </c>
      <c r="K23" s="14">
        <f>I23/I10*100</f>
        <v>2.4764575721710496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5465856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5465858</v>
      </c>
      <c r="J26" s="18" t="s">
        <v>6</v>
      </c>
      <c r="K26" s="58">
        <f>I25/I26*100</f>
        <v>99.999963409221394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CONCATENATE(lista!B19,lista!B6,lista!B20)</f>
        <v>Struktura wydatków województwa łódzkiego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11592510</v>
      </c>
      <c r="J8" s="23">
        <v>8</v>
      </c>
      <c r="K8" s="13">
        <f>I8/I25*100</f>
        <v>56.734755982520078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8540479</v>
      </c>
      <c r="J9" s="24">
        <v>20</v>
      </c>
      <c r="K9" s="13">
        <f>I9/I25*100</f>
        <v>41.797849821896818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299830</v>
      </c>
      <c r="J10" s="34">
        <f>SUM(J11:J24)</f>
        <v>14</v>
      </c>
      <c r="K10" s="13">
        <f>I10/I25*100</f>
        <v>1.467394195583096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0</v>
      </c>
      <c r="J12" s="30">
        <v>0</v>
      </c>
      <c r="K12" s="14">
        <f>I12/I10*100</f>
        <v>0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0</v>
      </c>
      <c r="J13" s="30">
        <v>0</v>
      </c>
      <c r="K13" s="14">
        <f>I13/I10*100</f>
        <v>0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150000</v>
      </c>
      <c r="J15" s="30">
        <v>5</v>
      </c>
      <c r="K15" s="14">
        <f>I15/I10*100</f>
        <v>50.028349397992201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0</v>
      </c>
      <c r="J16" s="30">
        <v>0</v>
      </c>
      <c r="K16" s="14">
        <f>I16/I10*100</f>
        <v>0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149830</v>
      </c>
      <c r="J20" s="30">
        <v>9</v>
      </c>
      <c r="K20" s="14">
        <f>I20/I10*100</f>
        <v>49.971650602007806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0</v>
      </c>
      <c r="J21" s="30">
        <v>0</v>
      </c>
      <c r="K21" s="14">
        <f>I21/I10*100</f>
        <v>0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0</v>
      </c>
      <c r="J24" s="30">
        <v>0</v>
      </c>
      <c r="K24" s="14">
        <f>I24/I10*100</f>
        <v>0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20432819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20680843</v>
      </c>
      <c r="J26" s="18" t="s">
        <v>6</v>
      </c>
      <c r="K26" s="58">
        <f>I25/I26*100</f>
        <v>98.800706528259028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CONCATENATE(lista!B19,lista!B7,lista!B20)</f>
        <v>Struktura wydatków województwa małopolskiego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18643000</v>
      </c>
      <c r="J8" s="23">
        <v>13</v>
      </c>
      <c r="K8" s="13">
        <f>I8/I25*100</f>
        <v>66.157574261548859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8037988</v>
      </c>
      <c r="J9" s="24">
        <v>25</v>
      </c>
      <c r="K9" s="13">
        <f>I9/I25*100</f>
        <v>28.524045916614206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1498703</v>
      </c>
      <c r="J10" s="34">
        <f>SUM(J11:J24)</f>
        <v>37</v>
      </c>
      <c r="K10" s="13">
        <f>I10/I25*100</f>
        <v>5.3183798218369391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53251</v>
      </c>
      <c r="J11" s="30">
        <v>1</v>
      </c>
      <c r="K11" s="14">
        <f>I11/I10*100</f>
        <v>3.5531389474765849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427449</v>
      </c>
      <c r="J12" s="30">
        <v>12</v>
      </c>
      <c r="K12" s="14">
        <f>I12/I10*100</f>
        <v>28.521261384010039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97727</v>
      </c>
      <c r="J13" s="30">
        <v>2</v>
      </c>
      <c r="K13" s="14">
        <f>I13/I10*100</f>
        <v>6.52077162720032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103594</v>
      </c>
      <c r="J14" s="30">
        <v>3</v>
      </c>
      <c r="K14" s="14">
        <f>I14/I10*100</f>
        <v>6.9122434531725103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250120</v>
      </c>
      <c r="J15" s="30">
        <v>5</v>
      </c>
      <c r="K15" s="14">
        <f>I15/I10*100</f>
        <v>16.689097172688651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89306</v>
      </c>
      <c r="J16" s="30">
        <v>2</v>
      </c>
      <c r="K16" s="14">
        <f>I16/I10*100</f>
        <v>5.9588857832405751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0</v>
      </c>
      <c r="J19" s="30">
        <v>0</v>
      </c>
      <c r="K19" s="14">
        <f>I19/I10*100</f>
        <v>0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361406</v>
      </c>
      <c r="J20" s="30">
        <v>10</v>
      </c>
      <c r="K20" s="14">
        <f>I20/I10*100</f>
        <v>24.114584410653745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0</v>
      </c>
      <c r="J21" s="30">
        <v>0</v>
      </c>
      <c r="K21" s="14">
        <f>I21/I10*100</f>
        <v>0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115850</v>
      </c>
      <c r="J24" s="30">
        <v>2</v>
      </c>
      <c r="K24" s="14">
        <f>I24/I10*100</f>
        <v>7.7300172215575742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28179691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28297203</v>
      </c>
      <c r="J26" s="18" t="s">
        <v>6</v>
      </c>
      <c r="K26" s="58">
        <f>I25/I26*100</f>
        <v>99.584722207350325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8"/>
  <sheetViews>
    <sheetView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.9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5.95" customHeight="1" x14ac:dyDescent="0.2">
      <c r="A3" s="52" t="str">
        <f>CONCATENATE(lista!B19,lista!B8,lista!B20)</f>
        <v>Struktura wydatków województwa mazowieckiego na rehabilitację zawodową i społeczną osób niepełnosprawnych ze środków PFRON w 2023 roku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15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15.9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95" customHeight="1" x14ac:dyDescent="0.2">
      <c r="A6" s="55" t="s">
        <v>5</v>
      </c>
      <c r="B6" s="57" t="s">
        <v>0</v>
      </c>
      <c r="C6" s="56"/>
      <c r="D6" s="56"/>
      <c r="E6" s="56"/>
      <c r="F6" s="56"/>
      <c r="G6" s="56"/>
      <c r="H6" s="56"/>
      <c r="I6" s="55" t="s">
        <v>58</v>
      </c>
      <c r="J6" s="55"/>
      <c r="K6" s="55"/>
      <c r="L6" s="57" t="s">
        <v>59</v>
      </c>
    </row>
    <row r="7" spans="1:13" s="2" customFormat="1" ht="21.95" customHeight="1" x14ac:dyDescent="0.2">
      <c r="A7" s="56"/>
      <c r="B7" s="56"/>
      <c r="C7" s="56"/>
      <c r="D7" s="56"/>
      <c r="E7" s="56"/>
      <c r="F7" s="56"/>
      <c r="G7" s="56"/>
      <c r="H7" s="56"/>
      <c r="I7" s="8" t="s">
        <v>56</v>
      </c>
      <c r="J7" s="8" t="s">
        <v>1</v>
      </c>
      <c r="K7" s="32" t="s">
        <v>4</v>
      </c>
      <c r="L7" s="57"/>
    </row>
    <row r="8" spans="1:13" s="2" customFormat="1" ht="16.5" customHeight="1" x14ac:dyDescent="0.2">
      <c r="A8" s="31">
        <f t="shared" ref="A8:A10" si="0">A7+1</f>
        <v>1</v>
      </c>
      <c r="B8" s="46" t="s">
        <v>23</v>
      </c>
      <c r="C8" s="46"/>
      <c r="D8" s="46"/>
      <c r="E8" s="46"/>
      <c r="F8" s="46"/>
      <c r="G8" s="46"/>
      <c r="H8" s="46"/>
      <c r="I8" s="10">
        <v>13408017</v>
      </c>
      <c r="J8" s="23">
        <v>10</v>
      </c>
      <c r="K8" s="13">
        <f>I8/I25*100</f>
        <v>56.094509254829241</v>
      </c>
      <c r="L8" s="13">
        <v>71.409394952617376</v>
      </c>
    </row>
    <row r="9" spans="1:13" s="2" customFormat="1" ht="16.5" customHeight="1" x14ac:dyDescent="0.2">
      <c r="A9" s="31">
        <f t="shared" si="0"/>
        <v>2</v>
      </c>
      <c r="B9" s="46" t="s">
        <v>24</v>
      </c>
      <c r="C9" s="46"/>
      <c r="D9" s="46"/>
      <c r="E9" s="46"/>
      <c r="F9" s="46"/>
      <c r="G9" s="46"/>
      <c r="H9" s="46"/>
      <c r="I9" s="10">
        <v>6201741</v>
      </c>
      <c r="J9" s="24">
        <v>16</v>
      </c>
      <c r="K9" s="13">
        <f>I9/I25*100</f>
        <v>25.945940993403717</v>
      </c>
      <c r="L9" s="13">
        <v>21.352301226913927</v>
      </c>
    </row>
    <row r="10" spans="1:13" s="2" customFormat="1" ht="16.5" customHeight="1" x14ac:dyDescent="0.2">
      <c r="A10" s="31">
        <f t="shared" si="0"/>
        <v>3</v>
      </c>
      <c r="B10" s="46" t="s">
        <v>22</v>
      </c>
      <c r="C10" s="46"/>
      <c r="D10" s="46"/>
      <c r="E10" s="46"/>
      <c r="F10" s="46"/>
      <c r="G10" s="46"/>
      <c r="H10" s="46"/>
      <c r="I10" s="10">
        <f>SUM(I11:I24)</f>
        <v>4292790</v>
      </c>
      <c r="J10" s="34">
        <f>SUM(J11:J24)</f>
        <v>67</v>
      </c>
      <c r="K10" s="13">
        <f>I10/I25*100</f>
        <v>17.959549751767049</v>
      </c>
      <c r="L10" s="13">
        <v>7.2383038204686958</v>
      </c>
    </row>
    <row r="11" spans="1:13" ht="15" customHeight="1" x14ac:dyDescent="0.2">
      <c r="A11" s="11" t="s">
        <v>7</v>
      </c>
      <c r="B11" s="43" t="s">
        <v>21</v>
      </c>
      <c r="C11" s="47"/>
      <c r="D11" s="47"/>
      <c r="E11" s="47"/>
      <c r="F11" s="47"/>
      <c r="G11" s="47"/>
      <c r="H11" s="47"/>
      <c r="I11" s="29">
        <v>0</v>
      </c>
      <c r="J11" s="30">
        <v>0</v>
      </c>
      <c r="K11" s="14">
        <f>I11/I10*100</f>
        <v>0</v>
      </c>
      <c r="L11" s="14">
        <v>16.379210811003361</v>
      </c>
      <c r="M11" s="6"/>
    </row>
    <row r="12" spans="1:13" s="3" customFormat="1" ht="15" customHeight="1" x14ac:dyDescent="0.2">
      <c r="A12" s="11" t="s">
        <v>8</v>
      </c>
      <c r="B12" s="43" t="s">
        <v>25</v>
      </c>
      <c r="C12" s="43"/>
      <c r="D12" s="43"/>
      <c r="E12" s="43"/>
      <c r="F12" s="43"/>
      <c r="G12" s="43"/>
      <c r="H12" s="43"/>
      <c r="I12" s="29">
        <v>329005</v>
      </c>
      <c r="J12" s="30">
        <v>5</v>
      </c>
      <c r="K12" s="14">
        <f>I12/I10*100</f>
        <v>7.6641298549428223</v>
      </c>
      <c r="L12" s="14">
        <v>9.9536863568326446</v>
      </c>
      <c r="M12" s="7"/>
    </row>
    <row r="13" spans="1:13" s="3" customFormat="1" ht="15" customHeight="1" x14ac:dyDescent="0.2">
      <c r="A13" s="11" t="s">
        <v>9</v>
      </c>
      <c r="B13" s="44" t="s">
        <v>26</v>
      </c>
      <c r="C13" s="44"/>
      <c r="D13" s="44"/>
      <c r="E13" s="44"/>
      <c r="F13" s="44"/>
      <c r="G13" s="44"/>
      <c r="H13" s="44"/>
      <c r="I13" s="29">
        <v>499820</v>
      </c>
      <c r="J13" s="30">
        <v>10</v>
      </c>
      <c r="K13" s="14">
        <f>I13/I10*100</f>
        <v>11.643243671365243</v>
      </c>
      <c r="L13" s="14">
        <v>8.7236406999910283</v>
      </c>
      <c r="M13" s="7"/>
    </row>
    <row r="14" spans="1:13" s="3" customFormat="1" ht="24" customHeight="1" x14ac:dyDescent="0.2">
      <c r="A14" s="11" t="s">
        <v>10</v>
      </c>
      <c r="B14" s="43" t="s">
        <v>27</v>
      </c>
      <c r="C14" s="43"/>
      <c r="D14" s="43"/>
      <c r="E14" s="43"/>
      <c r="F14" s="43"/>
      <c r="G14" s="43"/>
      <c r="H14" s="43"/>
      <c r="I14" s="29">
        <v>0</v>
      </c>
      <c r="J14" s="30">
        <v>0</v>
      </c>
      <c r="K14" s="14">
        <f>I14/I10*100</f>
        <v>0</v>
      </c>
      <c r="L14" s="14">
        <v>3.469651761907528</v>
      </c>
      <c r="M14" s="7"/>
    </row>
    <row r="15" spans="1:13" s="3" customFormat="1" ht="15" customHeight="1" x14ac:dyDescent="0.2">
      <c r="A15" s="11" t="s">
        <v>11</v>
      </c>
      <c r="B15" s="44" t="s">
        <v>55</v>
      </c>
      <c r="C15" s="44"/>
      <c r="D15" s="44"/>
      <c r="E15" s="44"/>
      <c r="F15" s="44"/>
      <c r="G15" s="44"/>
      <c r="H15" s="44"/>
      <c r="I15" s="29">
        <v>1300000</v>
      </c>
      <c r="J15" s="30">
        <v>20</v>
      </c>
      <c r="K15" s="14">
        <f>I15/I10*100</f>
        <v>30.283335546346319</v>
      </c>
      <c r="L15" s="14">
        <v>23.382836878684728</v>
      </c>
      <c r="M15" s="7"/>
    </row>
    <row r="16" spans="1:13" ht="15" customHeight="1" x14ac:dyDescent="0.2">
      <c r="A16" s="11" t="s">
        <v>12</v>
      </c>
      <c r="B16" s="43" t="s">
        <v>28</v>
      </c>
      <c r="C16" s="43"/>
      <c r="D16" s="43"/>
      <c r="E16" s="43"/>
      <c r="F16" s="43"/>
      <c r="G16" s="43"/>
      <c r="H16" s="43"/>
      <c r="I16" s="29">
        <v>341100</v>
      </c>
      <c r="J16" s="30">
        <v>6</v>
      </c>
      <c r="K16" s="14">
        <f>I16/I10*100</f>
        <v>7.9458813498913292</v>
      </c>
      <c r="L16" s="14">
        <v>2.9544278949182283</v>
      </c>
      <c r="M16" s="6"/>
    </row>
    <row r="17" spans="1:13" ht="15" customHeight="1" x14ac:dyDescent="0.2">
      <c r="A17" s="11" t="s">
        <v>13</v>
      </c>
      <c r="B17" s="43" t="s">
        <v>29</v>
      </c>
      <c r="C17" s="43"/>
      <c r="D17" s="43"/>
      <c r="E17" s="43"/>
      <c r="F17" s="43"/>
      <c r="G17" s="43"/>
      <c r="H17" s="43"/>
      <c r="I17" s="29">
        <v>0</v>
      </c>
      <c r="J17" s="30">
        <v>0</v>
      </c>
      <c r="K17" s="14">
        <f>I17/I10*100</f>
        <v>0</v>
      </c>
      <c r="L17" s="14">
        <v>0</v>
      </c>
      <c r="M17" s="6"/>
    </row>
    <row r="18" spans="1:13" ht="15" customHeight="1" x14ac:dyDescent="0.2">
      <c r="A18" s="11" t="s">
        <v>14</v>
      </c>
      <c r="B18" s="43" t="s">
        <v>30</v>
      </c>
      <c r="C18" s="43"/>
      <c r="D18" s="43"/>
      <c r="E18" s="43"/>
      <c r="F18" s="43"/>
      <c r="G18" s="43"/>
      <c r="H18" s="43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3" t="s">
        <v>31</v>
      </c>
      <c r="C19" s="43"/>
      <c r="D19" s="43"/>
      <c r="E19" s="43"/>
      <c r="F19" s="43"/>
      <c r="G19" s="43"/>
      <c r="H19" s="43"/>
      <c r="I19" s="29">
        <v>152958</v>
      </c>
      <c r="J19" s="30">
        <v>2</v>
      </c>
      <c r="K19" s="14">
        <f>I19/I10*100</f>
        <v>3.5631372603831077</v>
      </c>
      <c r="L19" s="14">
        <v>0.63503825370832356</v>
      </c>
      <c r="M19" s="6"/>
    </row>
    <row r="20" spans="1:13" ht="15" customHeight="1" x14ac:dyDescent="0.2">
      <c r="A20" s="11" t="s">
        <v>16</v>
      </c>
      <c r="B20" s="43" t="s">
        <v>32</v>
      </c>
      <c r="C20" s="43"/>
      <c r="D20" s="43"/>
      <c r="E20" s="43"/>
      <c r="F20" s="43"/>
      <c r="G20" s="43"/>
      <c r="H20" s="43"/>
      <c r="I20" s="29">
        <v>1292151</v>
      </c>
      <c r="J20" s="30">
        <v>20</v>
      </c>
      <c r="K20" s="14">
        <f>I20/I10*100</f>
        <v>30.100494084266877</v>
      </c>
      <c r="L20" s="14">
        <v>23.548727015215167</v>
      </c>
      <c r="M20" s="6"/>
    </row>
    <row r="21" spans="1:13" ht="15" customHeight="1" x14ac:dyDescent="0.2">
      <c r="A21" s="11" t="s">
        <v>17</v>
      </c>
      <c r="B21" s="44" t="s">
        <v>33</v>
      </c>
      <c r="C21" s="44"/>
      <c r="D21" s="44"/>
      <c r="E21" s="44"/>
      <c r="F21" s="44"/>
      <c r="G21" s="44"/>
      <c r="H21" s="44"/>
      <c r="I21" s="29">
        <v>0</v>
      </c>
      <c r="J21" s="30">
        <v>0</v>
      </c>
      <c r="K21" s="14">
        <f>I21/I10*100</f>
        <v>0</v>
      </c>
      <c r="L21" s="14">
        <v>5.0768808635470695</v>
      </c>
      <c r="M21" s="6"/>
    </row>
    <row r="22" spans="1:13" ht="15" customHeight="1" x14ac:dyDescent="0.2">
      <c r="A22" s="11" t="s">
        <v>18</v>
      </c>
      <c r="B22" s="45" t="s">
        <v>34</v>
      </c>
      <c r="C22" s="45"/>
      <c r="D22" s="45"/>
      <c r="E22" s="45"/>
      <c r="F22" s="45"/>
      <c r="G22" s="45"/>
      <c r="H22" s="45"/>
      <c r="I22" s="29">
        <v>0</v>
      </c>
      <c r="J22" s="30">
        <v>0</v>
      </c>
      <c r="K22" s="14">
        <f>I22/I10*100</f>
        <v>0</v>
      </c>
      <c r="L22" s="14">
        <v>0.84790921424903987</v>
      </c>
      <c r="M22" s="6"/>
    </row>
    <row r="23" spans="1:13" ht="15" customHeight="1" x14ac:dyDescent="0.2">
      <c r="A23" s="11" t="s">
        <v>19</v>
      </c>
      <c r="B23" s="44" t="s">
        <v>35</v>
      </c>
      <c r="C23" s="44"/>
      <c r="D23" s="44"/>
      <c r="E23" s="44"/>
      <c r="F23" s="44"/>
      <c r="G23" s="44"/>
      <c r="H23" s="44"/>
      <c r="I23" s="29">
        <v>0</v>
      </c>
      <c r="J23" s="30">
        <v>0</v>
      </c>
      <c r="K23" s="14">
        <f>I23/I10*100</f>
        <v>0</v>
      </c>
      <c r="L23" s="14">
        <v>0.95919182354308063</v>
      </c>
      <c r="M23" s="6"/>
    </row>
    <row r="24" spans="1:13" ht="15" customHeight="1" x14ac:dyDescent="0.2">
      <c r="A24" s="11" t="s">
        <v>20</v>
      </c>
      <c r="B24" s="44" t="s">
        <v>36</v>
      </c>
      <c r="C24" s="44"/>
      <c r="D24" s="44"/>
      <c r="E24" s="44"/>
      <c r="F24" s="44"/>
      <c r="G24" s="44"/>
      <c r="H24" s="44"/>
      <c r="I24" s="29">
        <v>377756</v>
      </c>
      <c r="J24" s="30">
        <v>4</v>
      </c>
      <c r="K24" s="14">
        <f>I24/I10*100</f>
        <v>8.7997782328043055</v>
      </c>
      <c r="L24" s="14">
        <v>4.0687984263998018</v>
      </c>
      <c r="M24" s="6"/>
    </row>
    <row r="25" spans="1:13" s="3" customFormat="1" ht="15" customHeight="1" x14ac:dyDescent="0.2">
      <c r="A25" s="31">
        <v>4</v>
      </c>
      <c r="B25" s="46" t="s">
        <v>3</v>
      </c>
      <c r="C25" s="46"/>
      <c r="D25" s="46"/>
      <c r="E25" s="46"/>
      <c r="F25" s="46"/>
      <c r="G25" s="46"/>
      <c r="H25" s="46"/>
      <c r="I25" s="10">
        <f>I8+I9+I10</f>
        <v>23902548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37" t="s">
        <v>37</v>
      </c>
      <c r="C26" s="38"/>
      <c r="D26" s="38"/>
      <c r="E26" s="38"/>
      <c r="F26" s="38"/>
      <c r="G26" s="38"/>
      <c r="H26" s="39"/>
      <c r="I26" s="17">
        <v>24475823</v>
      </c>
      <c r="J26" s="18" t="s">
        <v>6</v>
      </c>
      <c r="K26" s="58">
        <f>I25/I26*100</f>
        <v>97.657790710449248</v>
      </c>
      <c r="L26" s="59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40" t="s">
        <v>60</v>
      </c>
      <c r="E28" s="41"/>
      <c r="F28" s="41"/>
      <c r="G28" s="21"/>
      <c r="H28" s="22" t="s">
        <v>61</v>
      </c>
    </row>
    <row r="29" spans="1:13" x14ac:dyDescent="0.2"/>
    <row r="30" spans="1:13" x14ac:dyDescent="0.2">
      <c r="B30" s="42" t="s">
        <v>38</v>
      </c>
      <c r="C30" s="42"/>
      <c r="D30" s="42"/>
      <c r="E30" s="42"/>
      <c r="F30" s="42"/>
      <c r="G30" s="42"/>
      <c r="H30" s="42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FE4C9B333804894519571EC9662AA" ma:contentTypeVersion="14" ma:contentTypeDescription="Utwórz nowy dokument." ma:contentTypeScope="" ma:versionID="2139d3c3134fa4db2c83fb7739d21c3f">
  <xsd:schema xmlns:xsd="http://www.w3.org/2001/XMLSchema" xmlns:xs="http://www.w3.org/2001/XMLSchema" xmlns:p="http://schemas.microsoft.com/office/2006/metadata/properties" xmlns:ns3="976d21e3-d5e5-4afa-8e88-a52fc6c8af5a" xmlns:ns4="9d58fe40-200d-4454-be55-63beb9f2db99" targetNamespace="http://schemas.microsoft.com/office/2006/metadata/properties" ma:root="true" ma:fieldsID="b1f31e6e5e43ef6ea33f43f9f87b566d" ns3:_="" ns4:_="">
    <xsd:import namespace="976d21e3-d5e5-4afa-8e88-a52fc6c8af5a"/>
    <xsd:import namespace="9d58fe40-200d-4454-be55-63beb9f2db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d21e3-d5e5-4afa-8e88-a52fc6c8a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8fe40-200d-4454-be55-63beb9f2d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4F03A-B394-4546-B35C-903A6FAC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d21e3-d5e5-4afa-8e88-a52fc6c8af5a"/>
    <ds:schemaRef ds:uri="9d58fe40-200d-4454-be55-63beb9f2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39946-7C6A-4275-A4ED-7C29FD53EB34}">
  <ds:schemaRefs>
    <ds:schemaRef ds:uri="http://schemas.microsoft.com/office/2006/metadata/properties"/>
    <ds:schemaRef ds:uri="976d21e3-d5e5-4afa-8e88-a52fc6c8af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d58fe40-200d-4454-be55-63beb9f2db9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C162AC-530F-464F-893A-786E428E8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Gadomski Michał</cp:lastModifiedBy>
  <cp:lastPrinted>2024-03-13T09:33:46Z</cp:lastPrinted>
  <dcterms:created xsi:type="dcterms:W3CDTF">2001-04-12T11:41:19Z</dcterms:created>
  <dcterms:modified xsi:type="dcterms:W3CDTF">2024-03-13T09:33:59Z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0x010100701FE4C9B333804894519571EC9662AA</vt:lpwstr>
  </property>
</Properties>
</file>