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pfronwarszawa-my.sharepoint.com/personal/mgadomski_pfron_org_pl/Documents/"/>
    </mc:Choice>
  </mc:AlternateContent>
  <xr:revisionPtr revIDLastSave="199" documentId="8_{8B73FC4F-73CD-4980-A2E4-BEF7A3D0C1B7}" xr6:coauthVersionLast="47" xr6:coauthVersionMax="47" xr10:uidLastSave="{EF10CDD9-C8BC-4215-970A-D43D428C3938}"/>
  <bookViews>
    <workbookView xWindow="-108" yWindow="-108" windowWidth="23256" windowHeight="12456" firstSheet="1" activeTab="1" xr2:uid="{00000000-000D-0000-FFFF-FFFF00000000}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4" l="1"/>
  <c r="I11" i="34" l="1"/>
  <c r="J11" i="34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1" i="34"/>
  <c r="J21" i="34"/>
  <c r="I22" i="34"/>
  <c r="J22" i="34"/>
  <c r="I23" i="34"/>
  <c r="J23" i="34"/>
  <c r="I24" i="34"/>
  <c r="J24" i="34"/>
  <c r="J10" i="49" l="1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I25" i="35" s="1"/>
  <c r="J10" i="33"/>
  <c r="I10" i="33"/>
  <c r="I25" i="33" s="1"/>
  <c r="K17" i="45" l="1"/>
  <c r="K16" i="45"/>
  <c r="K15" i="45"/>
  <c r="K14" i="45"/>
  <c r="K12" i="45"/>
  <c r="K11" i="45"/>
  <c r="K24" i="45"/>
  <c r="K22" i="45"/>
  <c r="K21" i="45"/>
  <c r="K19" i="45"/>
  <c r="K18" i="45"/>
  <c r="K23" i="45"/>
  <c r="K13" i="45"/>
  <c r="K20" i="45"/>
  <c r="K17" i="42"/>
  <c r="K21" i="42"/>
  <c r="K18" i="42"/>
  <c r="K24" i="42"/>
  <c r="K16" i="42"/>
  <c r="K12" i="42"/>
  <c r="K23" i="42"/>
  <c r="K15" i="42"/>
  <c r="K13" i="42"/>
  <c r="K11" i="42"/>
  <c r="K22" i="42"/>
  <c r="K14" i="42"/>
  <c r="K19" i="42"/>
  <c r="K20" i="42"/>
  <c r="K23" i="38"/>
  <c r="K22" i="38"/>
  <c r="K21" i="38"/>
  <c r="K20" i="38"/>
  <c r="K12" i="38"/>
  <c r="K11" i="38"/>
  <c r="K13" i="38"/>
  <c r="K19" i="38"/>
  <c r="K18" i="38"/>
  <c r="K15" i="38"/>
  <c r="K17" i="38"/>
  <c r="K24" i="38"/>
  <c r="K16" i="38"/>
  <c r="K14" i="38"/>
  <c r="J9" i="34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A8" i="49"/>
  <c r="A9" i="49" s="1"/>
  <c r="A10" i="49" s="1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A8" i="44"/>
  <c r="A9" i="44" s="1"/>
  <c r="A10" i="44" s="1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K8" i="38"/>
  <c r="A8" i="38"/>
  <c r="A9" i="38" s="1"/>
  <c r="A10" i="38" s="1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A8" i="37"/>
  <c r="A9" i="37" s="1"/>
  <c r="A10" i="37" s="1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K10" i="33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K13" i="34" l="1"/>
  <c r="K23" i="34"/>
  <c r="K15" i="34"/>
  <c r="K14" i="34"/>
  <c r="K20" i="34"/>
  <c r="K24" i="34"/>
  <c r="K18" i="34"/>
  <c r="K11" i="34"/>
  <c r="K12" i="34"/>
  <c r="K16" i="34"/>
  <c r="K22" i="34"/>
  <c r="K19" i="34"/>
  <c r="K21" i="34"/>
  <c r="K17" i="34"/>
  <c r="I25" i="34"/>
  <c r="K26" i="33"/>
  <c r="K9" i="33"/>
  <c r="K8" i="33"/>
  <c r="K25" i="33"/>
  <c r="K8" i="34" l="1"/>
  <c r="K9" i="34"/>
  <c r="K10" i="34"/>
  <c r="K25" i="34"/>
  <c r="K26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<sst xmlns="http://schemas.openxmlformats.org/spreadsheetml/2006/main" count="836" uniqueCount="69">
  <si>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</si>
  <si>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</si>
  <si>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</si>
  <si>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</si>
  <si>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</si>
  <si>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</si>
  <si>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</si>
  <si>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</si>
  <si>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</si>
  <si>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</si>
  <si>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</si>
  <si>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</si>
  <si>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</si>
  <si>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</si>
  <si>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</si>
  <si>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</si>
  <si>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</si>
  <si>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</si>
  <si>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</si>
  <si>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</si>
  <si>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</si>
  <si>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</si>
  <si>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</si>
  <si>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</si>
  <si>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</si>
  <si>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</si>
  <si>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</si>
  <si>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</si>
  <si>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</si>
  <si>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</si>
  <si>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</si>
  <si>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</si>
  <si>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</si>
  <si>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</si>
  <si>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</si>
  <si>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</si>
  <si>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</si>
  <si>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</si>
  <si>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</si>
  <si>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</si>
  <si>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</si>
  <si>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</si>
  <si>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</si>
  <si>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</si>
  <si>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</si>
  <si>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</si>
  <si>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</si>
  <si>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</si>
  <si>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</si>
  <si>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</si>
  <si>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</si>
  <si>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</si>
  <si>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</si>
  <si>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</si>
  <si>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</si>
  <si>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</si>
  <si>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</si>
  <si>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</si>
  <si>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</si>
  <si>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</si>
  <si>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</si>
  <si>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</si>
  <si>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</si>
  <si>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</si>
  <si>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</si>
  <si>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</si>
  <si>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 xml:space="preserve"> na rehabilitację zawodową i społeczną osób niepełnosprawnych ze środków PFRON w 2024 roku</t>
  </si>
  <si>
    <t>Struktura wydatków ogółem na rehabilitację zawodową i społeczną osób niepełnosprawnych ze środków PFRON w 2024 roku</t>
  </si>
  <si>
    <t>Michał Gadomski, Departament ds. Finansowych PFRON 25.02.2025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</si>
</sst>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 wrapText="1"/>
    </xf>
    <xf numFmtId="0" fontId="11" fillId="0" borderId="5" xfId="2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right" vertical="center" wrapText="1"/>
    </xf>
    <xf numFmtId="3" fontId="7" fillId="8" borderId="5" xfId="0" applyNumberFormat="1" applyFont="1" applyFill="1" applyBorder="1" applyAlignment="1">
      <alignment horizontal="right" vertical="center" wrapText="1"/>
    </xf>
    <xf numFmtId="3" fontId="11" fillId="9" borderId="5" xfId="1" applyNumberFormat="1" applyFont="1" applyFill="1" applyBorder="1" applyAlignment="1">
      <alignment horizontal="right" vertical="center" wrapText="1"/>
    </xf>
    <xf numFmtId="3" fontId="7" fillId="10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</cellXfs>
  <cellStyles count="4">
    <cellStyle name="Normalny" xfId="0" builtinId="0"/>
    <cellStyle name="Normalny 2" xfId="3" xr:uid="{00000000-0005-0000-0000-000001000000}"/>
    <cellStyle name="Normalny_Arkusz3" xfId="1" xr:uid="{00000000-0005-0000-0000-000002000000}"/>
    <cellStyle name="Normalny_Arkusz4" xfId="2" xr:uid="{00000000-0005-0000-0000-000003000000}"/>
  </cellStyles>
  <dxfs count="0"/>
  <tableStyles count="0" defaultTableStyle="TableStyleMedium9" defaultPivotStyle="PivotStyleLight16"/>
  <colors>
    <mruColors>
      <color rgb="FFC4D79B"/>
      <color rgb="FFFFFF99"/>
      <color rgb="FFFFD9FF"/>
      <color rgb="FFFFFFCC"/>
      <color rgb="FFCCFFCC"/>
      <color rgb="FFFFCCFF"/>
      <color rgb="FFCCFFFF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A19" sqref="A19:XFD20"/>
    </sheetView>
  </sheetViews>
  <sheetFormatPr defaultRowHeight="13.2" x14ac:dyDescent="0.25"/>
  <cols>
    <col min="1" max="1" width="7" customWidth="1"/>
    <col min="2" max="2" width="22.33203125" customWidth="1"/>
  </cols>
  <sheetData>
    <row r="1" spans="1:2" x14ac:dyDescent="0.25">
      <c r="A1" s="26" t="s">
        <v>62</v>
      </c>
      <c r="B1" s="26" t="s">
        <v>63</v>
      </c>
    </row>
    <row r="2" spans="1:2" x14ac:dyDescent="0.25">
      <c r="A2" s="26">
        <v>1</v>
      </c>
      <c r="B2" s="27" t="s">
        <v>39</v>
      </c>
    </row>
    <row r="3" spans="1:2" x14ac:dyDescent="0.25">
      <c r="A3" s="26">
        <v>2</v>
      </c>
      <c r="B3" s="27" t="s">
        <v>40</v>
      </c>
    </row>
    <row r="4" spans="1:2" x14ac:dyDescent="0.25">
      <c r="A4" s="26">
        <v>3</v>
      </c>
      <c r="B4" s="27" t="s">
        <v>41</v>
      </c>
    </row>
    <row r="5" spans="1:2" x14ac:dyDescent="0.25">
      <c r="A5" s="26">
        <v>4</v>
      </c>
      <c r="B5" s="27" t="s">
        <v>42</v>
      </c>
    </row>
    <row r="6" spans="1:2" x14ac:dyDescent="0.25">
      <c r="A6" s="26">
        <v>5</v>
      </c>
      <c r="B6" s="27" t="s">
        <v>43</v>
      </c>
    </row>
    <row r="7" spans="1:2" x14ac:dyDescent="0.25">
      <c r="A7" s="26">
        <v>6</v>
      </c>
      <c r="B7" s="27" t="s">
        <v>44</v>
      </c>
    </row>
    <row r="8" spans="1:2" x14ac:dyDescent="0.25">
      <c r="A8" s="26">
        <v>7</v>
      </c>
      <c r="B8" s="27" t="s">
        <v>45</v>
      </c>
    </row>
    <row r="9" spans="1:2" x14ac:dyDescent="0.25">
      <c r="A9" s="26">
        <v>8</v>
      </c>
      <c r="B9" s="27" t="s">
        <v>46</v>
      </c>
    </row>
    <row r="10" spans="1:2" x14ac:dyDescent="0.25">
      <c r="A10" s="26">
        <v>9</v>
      </c>
      <c r="B10" s="27" t="s">
        <v>47</v>
      </c>
    </row>
    <row r="11" spans="1:2" x14ac:dyDescent="0.25">
      <c r="A11" s="26">
        <v>10</v>
      </c>
      <c r="B11" s="27" t="s">
        <v>48</v>
      </c>
    </row>
    <row r="12" spans="1:2" x14ac:dyDescent="0.25">
      <c r="A12" s="26">
        <v>11</v>
      </c>
      <c r="B12" s="27" t="s">
        <v>49</v>
      </c>
    </row>
    <row r="13" spans="1:2" x14ac:dyDescent="0.25">
      <c r="A13" s="26">
        <v>12</v>
      </c>
      <c r="B13" s="27" t="s">
        <v>50</v>
      </c>
    </row>
    <row r="14" spans="1:2" x14ac:dyDescent="0.25">
      <c r="A14" s="26">
        <v>13</v>
      </c>
      <c r="B14" s="27" t="s">
        <v>51</v>
      </c>
    </row>
    <row r="15" spans="1:2" x14ac:dyDescent="0.25">
      <c r="A15" s="26">
        <v>14</v>
      </c>
      <c r="B15" s="27" t="s">
        <v>52</v>
      </c>
    </row>
    <row r="16" spans="1:2" x14ac:dyDescent="0.25">
      <c r="A16" s="26">
        <v>15</v>
      </c>
      <c r="B16" s="27" t="s">
        <v>53</v>
      </c>
    </row>
    <row r="17" spans="1:2" x14ac:dyDescent="0.25">
      <c r="A17" s="26">
        <v>16</v>
      </c>
      <c r="B17" s="27" t="s">
        <v>54</v>
      </c>
    </row>
    <row r="19" spans="1:2" hidden="1" x14ac:dyDescent="0.25">
      <c r="B19" t="s">
        <v>57</v>
      </c>
    </row>
    <row r="20" spans="1:2" hidden="1" x14ac:dyDescent="0.25">
      <c r="B20" t="s">
        <v>66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CONCATENATE(lista!B19,lista!B9,lista!B20)</f>
        <v>Struktura wydatków województwa opolskiego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12235475</v>
      </c>
      <c r="J8" s="23">
        <v>5</v>
      </c>
      <c r="K8" s="13">
        <f>I8/I25*100</f>
        <v>69.297955424369363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1669461</v>
      </c>
      <c r="J9" s="24">
        <v>3</v>
      </c>
      <c r="K9" s="13">
        <f>I9/I25*100</f>
        <v>9.4553120300375006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3751393</v>
      </c>
      <c r="J10" s="34">
        <f>SUM(J11:J24)</f>
        <v>82</v>
      </c>
      <c r="K10" s="13">
        <f>I10/I25*100</f>
        <v>21.24673254559314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684586</v>
      </c>
      <c r="J12" s="30">
        <v>21</v>
      </c>
      <c r="K12" s="14">
        <f>I12/I10*100</f>
        <v>18.248847827993494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917963</v>
      </c>
      <c r="J13" s="30">
        <v>11</v>
      </c>
      <c r="K13" s="14">
        <f>I13/I10*100</f>
        <v>24.469923572390311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843189</v>
      </c>
      <c r="J15" s="30">
        <v>2</v>
      </c>
      <c r="K15" s="14">
        <f>I15/I10*100</f>
        <v>22.476690658643335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912155</v>
      </c>
      <c r="J20" s="30">
        <v>36</v>
      </c>
      <c r="K20" s="14">
        <f>I20/I10*100</f>
        <v>24.315101083784079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393500</v>
      </c>
      <c r="J21" s="30">
        <v>12</v>
      </c>
      <c r="K21" s="14">
        <f>I21/I10*100</f>
        <v>10.489436857188783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17656329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17662409</v>
      </c>
      <c r="J26" s="18" t="s">
        <v>6</v>
      </c>
      <c r="K26" s="56">
        <f>I25/I26*100</f>
        <v>99.965576609623298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CONCATENATE(lista!B19,lista!B10,lista!B20)</f>
        <v>Struktura wydatków województwa podkarpackiego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41297659</v>
      </c>
      <c r="J8" s="23">
        <v>12</v>
      </c>
      <c r="K8" s="13">
        <f>I8/I25*100</f>
        <v>84.712319526890369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5160602</v>
      </c>
      <c r="J9" s="24">
        <v>9</v>
      </c>
      <c r="K9" s="13">
        <f>I9/I25*100</f>
        <v>10.585746896091845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2292215</v>
      </c>
      <c r="J10" s="34">
        <f>SUM(J11:J24)</f>
        <v>71</v>
      </c>
      <c r="K10" s="13">
        <f>I10/I25*100</f>
        <v>4.7019335770177921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472748</v>
      </c>
      <c r="J11" s="30">
        <v>10</v>
      </c>
      <c r="K11" s="14">
        <f>I11/I10*100</f>
        <v>20.624068859160243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243231</v>
      </c>
      <c r="J12" s="30">
        <v>7</v>
      </c>
      <c r="K12" s="14">
        <f>I12/I10*100</f>
        <v>10.611177398280702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45855</v>
      </c>
      <c r="J13" s="30">
        <v>2</v>
      </c>
      <c r="K13" s="14">
        <f>I13/I10*100</f>
        <v>2.0004667973990222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409207</v>
      </c>
      <c r="J15" s="30">
        <v>9</v>
      </c>
      <c r="K15" s="14">
        <f>I15/I10*100</f>
        <v>17.852033949694945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110200</v>
      </c>
      <c r="J16" s="30">
        <v>2</v>
      </c>
      <c r="K16" s="14">
        <f>I16/I10*100</f>
        <v>4.80757695067871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792497</v>
      </c>
      <c r="J20" s="30">
        <v>35</v>
      </c>
      <c r="K20" s="14">
        <f>I20/I10*100</f>
        <v>34.573414797477547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150192</v>
      </c>
      <c r="J21" s="30">
        <v>5</v>
      </c>
      <c r="K21" s="14">
        <f>I21/I10*100</f>
        <v>6.552264948968574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68285</v>
      </c>
      <c r="J22" s="30">
        <v>1</v>
      </c>
      <c r="K22" s="14">
        <f>I22/I10*100</f>
        <v>2.9789962983402516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48750476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48799069</v>
      </c>
      <c r="J26" s="18" t="s">
        <v>6</v>
      </c>
      <c r="K26" s="56">
        <f>I25/I26*100</f>
        <v>99.900422280597198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CONCATENATE(lista!B19,lista!B11,lista!B20)</f>
        <v>Struktura wydatków województwa podlaskiego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15870440</v>
      </c>
      <c r="J8" s="23">
        <v>10</v>
      </c>
      <c r="K8" s="13">
        <f>I8/I25*100</f>
        <v>78.193863474343289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2259066</v>
      </c>
      <c r="J9" s="24">
        <v>4</v>
      </c>
      <c r="K9" s="13">
        <f>I9/I25*100</f>
        <v>11.130447447174168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2166767</v>
      </c>
      <c r="J10" s="34">
        <f>SUM(J11:J24)</f>
        <v>45</v>
      </c>
      <c r="K10" s="13">
        <f>I10/I25*100</f>
        <v>10.675689078482538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471814</v>
      </c>
      <c r="J11" s="30">
        <v>8</v>
      </c>
      <c r="K11" s="14">
        <f>I11/I10*100</f>
        <v>21.775022418192634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265301</v>
      </c>
      <c r="J12" s="30">
        <v>7</v>
      </c>
      <c r="K12" s="14">
        <f>I12/I10*100</f>
        <v>12.244094542698869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276221</v>
      </c>
      <c r="J13" s="30">
        <v>6</v>
      </c>
      <c r="K13" s="14">
        <f>I13/I10*100</f>
        <v>12.748071204702674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715278</v>
      </c>
      <c r="J15" s="30">
        <v>13</v>
      </c>
      <c r="K15" s="14">
        <f>I15/I10*100</f>
        <v>33.011302092010816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79220</v>
      </c>
      <c r="J20" s="30">
        <v>3</v>
      </c>
      <c r="K20" s="14">
        <f>I20/I10*100</f>
        <v>3.6561383849763263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116048</v>
      </c>
      <c r="J21" s="30">
        <v>4</v>
      </c>
      <c r="K21" s="14">
        <f>I21/I10*100</f>
        <v>5.3558135230968533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242885</v>
      </c>
      <c r="J23" s="30">
        <v>4</v>
      </c>
      <c r="K23" s="14">
        <f>I23/I10*100</f>
        <v>11.209557834321826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20296273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20296912</v>
      </c>
      <c r="J26" s="18" t="s">
        <v>6</v>
      </c>
      <c r="K26" s="56">
        <f>I25/I26*100</f>
        <v>99.996851737840714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CONCATENATE(lista!B19,lista!B12,lista!B20)</f>
        <v>Struktura wydatków województwa pomorskiego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8369343</v>
      </c>
      <c r="J8" s="23">
        <v>2</v>
      </c>
      <c r="K8" s="13">
        <f>I8/I25*100</f>
        <v>42.63760852810961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7261211</v>
      </c>
      <c r="J9" s="24">
        <v>15</v>
      </c>
      <c r="K9" s="13">
        <f>I9/I25*100</f>
        <v>36.992231296770044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3998462</v>
      </c>
      <c r="J10" s="34">
        <f>SUM(J11:J24)</f>
        <v>76</v>
      </c>
      <c r="K10" s="13">
        <f>I10/I25*100</f>
        <v>20.37016017512034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696760</v>
      </c>
      <c r="J11" s="30">
        <v>10</v>
      </c>
      <c r="K11" s="14">
        <f>I11/I10*100</f>
        <v>17.425700181719872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0</v>
      </c>
      <c r="J13" s="30">
        <v>0</v>
      </c>
      <c r="K13" s="14">
        <f>I13/I10*100</f>
        <v>0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1424418</v>
      </c>
      <c r="J15" s="30">
        <v>24</v>
      </c>
      <c r="K15" s="14">
        <f>I15/I10*100</f>
        <v>35.624147484707869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1682911</v>
      </c>
      <c r="J20" s="30">
        <v>37</v>
      </c>
      <c r="K20" s="14">
        <f>I20/I10*100</f>
        <v>42.088958204429602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194373</v>
      </c>
      <c r="J22" s="30">
        <v>5</v>
      </c>
      <c r="K22" s="14">
        <f>I22/I10*100</f>
        <v>4.8611941291426559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19629016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19732323</v>
      </c>
      <c r="J26" s="18" t="s">
        <v>6</v>
      </c>
      <c r="K26" s="56">
        <f>I25/I26*100</f>
        <v>99.476457992300254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8"/>
  <sheetViews>
    <sheetView zoomScaleNormal="100"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CONCATENATE(lista!B19,lista!B13,lista!B20)</f>
        <v>Struktura wydatków województwa śląskiego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42219040</v>
      </c>
      <c r="J8" s="23">
        <v>16</v>
      </c>
      <c r="K8" s="13">
        <f>I8/I25*100</f>
        <v>88.957083847160661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2784279</v>
      </c>
      <c r="J9" s="24">
        <v>11</v>
      </c>
      <c r="K9" s="13">
        <f>I9/I25*100</f>
        <v>5.8665791656297408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2456690</v>
      </c>
      <c r="J10" s="34">
        <f>SUM(J11:J24)</f>
        <v>62</v>
      </c>
      <c r="K10" s="13">
        <f>I10/I25*100</f>
        <v>5.1763369872095888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276370</v>
      </c>
      <c r="J12" s="30">
        <v>8</v>
      </c>
      <c r="K12" s="14">
        <f>I12/I10*100</f>
        <v>11.24968962302936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482256</v>
      </c>
      <c r="J13" s="30">
        <v>12</v>
      </c>
      <c r="K13" s="14">
        <f>I13/I10*100</f>
        <v>19.63031558723323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45360</v>
      </c>
      <c r="J14" s="30">
        <v>1</v>
      </c>
      <c r="K14" s="14">
        <f>I14/I10*100</f>
        <v>1.8463868050099932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821870</v>
      </c>
      <c r="J15" s="30">
        <v>18</v>
      </c>
      <c r="K15" s="14">
        <f>I15/I10*100</f>
        <v>33.454363391392484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24000</v>
      </c>
      <c r="J16" s="30">
        <v>1</v>
      </c>
      <c r="K16" s="14">
        <f>I16/I10*100</f>
        <v>0.97692423545502283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497923</v>
      </c>
      <c r="J20" s="30">
        <v>12</v>
      </c>
      <c r="K20" s="14">
        <f>I20/I10*100</f>
        <v>20.268043587102973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296841</v>
      </c>
      <c r="J21" s="30">
        <v>9</v>
      </c>
      <c r="K21" s="14">
        <f>I21/I10*100</f>
        <v>12.082965290696018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12070</v>
      </c>
      <c r="J22" s="30">
        <v>1</v>
      </c>
      <c r="K22" s="14">
        <f>I22/I10*100</f>
        <v>0.4913114800809219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47460009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51026212</v>
      </c>
      <c r="J26" s="18" t="s">
        <v>6</v>
      </c>
      <c r="K26" s="56">
        <f>I25/I26*100</f>
        <v>93.011037150866699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CONCATENATE(lista!B19,lista!B14,lista!B20)</f>
        <v>Struktura wydatków województwa świętokrzyskiego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19754728</v>
      </c>
      <c r="J8" s="23">
        <v>10</v>
      </c>
      <c r="K8" s="13">
        <f>I8/I25*100</f>
        <v>86.941650764553529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1947964</v>
      </c>
      <c r="J9" s="24">
        <v>4</v>
      </c>
      <c r="K9" s="13">
        <f>I9/I25*100</f>
        <v>8.5730973258615748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1019131</v>
      </c>
      <c r="J10" s="34">
        <f>SUM(J11:J24)</f>
        <v>34</v>
      </c>
      <c r="K10" s="13">
        <f>I10/I25*100</f>
        <v>4.4852519095848953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0</v>
      </c>
      <c r="J13" s="30">
        <v>0</v>
      </c>
      <c r="K13" s="14">
        <f>I13/I10*100</f>
        <v>0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933175</v>
      </c>
      <c r="J15" s="30">
        <v>27</v>
      </c>
      <c r="K15" s="14">
        <f>I15/I10*100</f>
        <v>91.565755530937636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85956</v>
      </c>
      <c r="J20" s="30">
        <v>7</v>
      </c>
      <c r="K20" s="14">
        <f>I20/I10*100</f>
        <v>8.4342444690623672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22721823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22732324</v>
      </c>
      <c r="J26" s="18" t="s">
        <v>6</v>
      </c>
      <c r="K26" s="56">
        <f>I25/I26*100</f>
        <v>99.953805866923233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CONCATENATE(lista!B19,lista!B15,lista!B20)</f>
        <v>Struktura wydatków województwa warmińsko-mazurskiego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14818493</v>
      </c>
      <c r="J8" s="23">
        <v>10</v>
      </c>
      <c r="K8" s="13">
        <f>I8/I25*100</f>
        <v>77.900183105075371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2856899</v>
      </c>
      <c r="J9" s="24">
        <v>7</v>
      </c>
      <c r="K9" s="13">
        <f>I9/I25*100</f>
        <v>15.018595697464427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1347019</v>
      </c>
      <c r="J10" s="34">
        <f>SUM(J11:J24)</f>
        <v>36</v>
      </c>
      <c r="K10" s="13">
        <f>I10/I25*100</f>
        <v>7.0812211974601951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283842</v>
      </c>
      <c r="J12" s="30">
        <v>8</v>
      </c>
      <c r="K12" s="14">
        <f>I12/I10*100</f>
        <v>21.0718631288794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178585</v>
      </c>
      <c r="J13" s="30">
        <v>5</v>
      </c>
      <c r="K13" s="14">
        <f>I13/I10*100</f>
        <v>13.257793691106064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133736</v>
      </c>
      <c r="J14" s="30">
        <v>3</v>
      </c>
      <c r="K14" s="14">
        <f>I14/I10*100</f>
        <v>9.9282935133060484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515476</v>
      </c>
      <c r="J15" s="30">
        <v>13</v>
      </c>
      <c r="K15" s="14">
        <f>I15/I10*100</f>
        <v>38.267908618957861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111980</v>
      </c>
      <c r="J20" s="30">
        <v>3</v>
      </c>
      <c r="K20" s="14">
        <f>I20/I10*100</f>
        <v>8.3131715291321058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75000</v>
      </c>
      <c r="J22" s="30">
        <v>3</v>
      </c>
      <c r="K22" s="14">
        <f>I22/I10*100</f>
        <v>5.5678501936498304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48400</v>
      </c>
      <c r="J24" s="30">
        <v>1</v>
      </c>
      <c r="K24" s="14">
        <f>I24/I10*100</f>
        <v>3.5931193249686904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19022411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23704126</v>
      </c>
      <c r="J26" s="18" t="s">
        <v>6</v>
      </c>
      <c r="K26" s="56">
        <f>I25/I26*100</f>
        <v>80.249366713626145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CONCATENATE(lista!B19,lista!B16,lista!B20)</f>
        <v>Struktura wydatków województwa wielkopolskiego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25645373</v>
      </c>
      <c r="J8" s="23">
        <v>10</v>
      </c>
      <c r="K8" s="13">
        <f>I8/I25*100</f>
        <v>67.913987530384077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138969</v>
      </c>
      <c r="J9" s="24">
        <v>1</v>
      </c>
      <c r="K9" s="13">
        <f>I9/I25*100</f>
        <v>0.36801722217531974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11977206</v>
      </c>
      <c r="J10" s="34">
        <f>SUM(J11:J24)</f>
        <v>65</v>
      </c>
      <c r="K10" s="13">
        <f>I10/I25*100</f>
        <v>31.717995247440602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3162030</v>
      </c>
      <c r="J11" s="30">
        <v>17</v>
      </c>
      <c r="K11" s="14">
        <f>I11/I10*100</f>
        <v>26.400397555156019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1421427</v>
      </c>
      <c r="J12" s="30">
        <v>7</v>
      </c>
      <c r="K12" s="14">
        <f>I12/I10*100</f>
        <v>11.867767824983556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676400</v>
      </c>
      <c r="J13" s="30">
        <v>6</v>
      </c>
      <c r="K13" s="14">
        <f>I13/I10*100</f>
        <v>5.6473938913633113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96179</v>
      </c>
      <c r="J14" s="30">
        <v>1</v>
      </c>
      <c r="K14" s="14">
        <f>I14/I10*100</f>
        <v>0.80301699745332933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2002796</v>
      </c>
      <c r="J15" s="30">
        <v>6</v>
      </c>
      <c r="K15" s="14">
        <f>I15/I10*100</f>
        <v>16.721729592026723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754949</v>
      </c>
      <c r="J20" s="30">
        <v>10</v>
      </c>
      <c r="K20" s="14">
        <f>I20/I10*100</f>
        <v>6.3032146228427566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1115620</v>
      </c>
      <c r="J21" s="30">
        <v>5</v>
      </c>
      <c r="K21" s="14">
        <f>I21/I10*100</f>
        <v>9.3145262759945844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1128590</v>
      </c>
      <c r="J22" s="30">
        <v>4</v>
      </c>
      <c r="K22" s="14">
        <f>I22/I10*100</f>
        <v>9.4228153043372558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252250</v>
      </c>
      <c r="J23" s="30">
        <v>4</v>
      </c>
      <c r="K23" s="14">
        <f>I23/I10*100</f>
        <v>2.1060838395866281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1366965</v>
      </c>
      <c r="J24" s="30">
        <v>5</v>
      </c>
      <c r="K24" s="14">
        <f>I24/I10*100</f>
        <v>11.413054096255838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37761548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39175763</v>
      </c>
      <c r="J26" s="18" t="s">
        <v>6</v>
      </c>
      <c r="K26" s="56">
        <f>I25/I26*100</f>
        <v>96.390076691039823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CONCATENATE(lista!B19,lista!B17,lista!B20)</f>
        <v>Struktura wydatków województwa zachodniopomorskiego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29180261</v>
      </c>
      <c r="J8" s="23">
        <v>10</v>
      </c>
      <c r="K8" s="13">
        <f>I8/I25*100</f>
        <v>80.660316819723178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4897670</v>
      </c>
      <c r="J9" s="24">
        <v>2</v>
      </c>
      <c r="K9" s="13">
        <f>I9/I25*100</f>
        <v>13.538179589224841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2098794</v>
      </c>
      <c r="J10" s="34">
        <f>SUM(J11:J24)</f>
        <v>43</v>
      </c>
      <c r="K10" s="13">
        <f>I10/I25*100</f>
        <v>5.8015035910519819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56460</v>
      </c>
      <c r="J12" s="30">
        <v>1</v>
      </c>
      <c r="K12" s="14">
        <f>I12/I10*100</f>
        <v>2.6901163239460377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400780</v>
      </c>
      <c r="J13" s="30">
        <v>11</v>
      </c>
      <c r="K13" s="14">
        <f>I13/I10*100</f>
        <v>19.095728308733491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10000</v>
      </c>
      <c r="J14" s="30">
        <v>1</v>
      </c>
      <c r="K14" s="14">
        <f>I14/I10*100</f>
        <v>0.47646410271803707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562334</v>
      </c>
      <c r="J15" s="30">
        <v>9</v>
      </c>
      <c r="K15" s="14">
        <f>I15/I10*100</f>
        <v>26.793196473784469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96076</v>
      </c>
      <c r="J16" s="30">
        <v>2</v>
      </c>
      <c r="K16" s="14">
        <f>I16/I10*100</f>
        <v>4.577676513273814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170000</v>
      </c>
      <c r="J20" s="30">
        <v>5</v>
      </c>
      <c r="K20" s="14">
        <f>I20/I10*100</f>
        <v>8.0998897462066317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264944</v>
      </c>
      <c r="J21" s="30">
        <v>10</v>
      </c>
      <c r="K21" s="14">
        <f>I21/I10*100</f>
        <v>12.623630523052762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400000</v>
      </c>
      <c r="J22" s="30">
        <v>2</v>
      </c>
      <c r="K22" s="14">
        <f>I22/I10*100</f>
        <v>19.058564108721484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138200</v>
      </c>
      <c r="J24" s="30">
        <v>2</v>
      </c>
      <c r="K24" s="14">
        <f>I24/I10*100</f>
        <v>6.5847338995632736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36176725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36177931</v>
      </c>
      <c r="J26" s="18" t="s">
        <v>6</v>
      </c>
      <c r="K26" s="56">
        <f>I25/I26*100</f>
        <v>99.996666476034804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zoomScaleNormal="100" workbookViewId="0">
      <selection sqref="A1:K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10.10937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37" t="s">
        <v>64</v>
      </c>
      <c r="B1" s="38"/>
      <c r="C1" s="39"/>
      <c r="D1" s="39"/>
      <c r="E1" s="39"/>
      <c r="F1" s="39"/>
      <c r="G1" s="39"/>
      <c r="H1" s="39"/>
      <c r="I1" s="39"/>
      <c r="J1" s="39"/>
      <c r="K1" s="39"/>
    </row>
    <row r="2" spans="1:12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15.9" customHeight="1" x14ac:dyDescent="0.25">
      <c r="A3" s="41" t="s">
        <v>67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</row>
    <row r="7" spans="1:12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</row>
    <row r="8" spans="1:12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f>SUM('1'!I8+'2'!I8+'3'!I8+'4'!I8+'5'!I8+'6'!I8+'7'!I8+'8'!I8+'9'!I8+'10'!I8+'11'!I8+'12'!I8+'13'!I8+'14'!I8+'15'!I8+'16'!I8)</f>
        <v>330520216</v>
      </c>
      <c r="J8" s="23">
        <f>SUM('1'!J8+'2'!J8+'3'!J8+'4'!J8+'5'!J8+'6'!J8+'7'!J8+'8'!J8+'9'!J8+'10'!J8+'11'!J8+'12'!J8+'13'!J8+'14'!J8+'15'!J8+'16'!J8)</f>
        <v>149</v>
      </c>
      <c r="K8" s="13">
        <f>I8/I25*100</f>
        <v>70.007873635438571</v>
      </c>
    </row>
    <row r="9" spans="1:12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f>SUM('1'!I9+'2'!I9+'3'!I9+'4'!I9+'5'!I9+'6'!I9+'7'!I9+'8'!I9+'9'!I9+'10'!I9+'11'!I9+'12'!I9+'13'!I9+'14'!I9+'15'!I9+'16'!I9)</f>
        <v>80678814</v>
      </c>
      <c r="J9" s="24">
        <f>SUM('1'!J9+'2'!J9+'3'!J9+'4'!J9+'5'!J9+'6'!J9+'7'!J9+'8'!J9+'9'!J9+'10'!J9+'11'!J9+'12'!J9+'13'!J9+'14'!J9+'15'!J9+'16'!J9)</f>
        <v>164</v>
      </c>
      <c r="K9" s="13">
        <f>I9/I25*100</f>
        <v>17.088673981651556</v>
      </c>
    </row>
    <row r="10" spans="1:12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SUM('1'!I10+'2'!I10+'3'!I10+'4'!I10+'5'!I10+'6'!I10+'7'!I10+'8'!I10+'9'!I10+'10'!I10+'11'!I10+'12'!I10+'13'!I10+'14'!I10+'15'!I10+'16'!I10)</f>
        <v>60919603</v>
      </c>
      <c r="J10" s="25">
        <f>SUM(J11:J24)</f>
        <v>1171</v>
      </c>
      <c r="K10" s="13">
        <f>I10/I25*100</f>
        <v>12.903452382909869</v>
      </c>
    </row>
    <row r="11" spans="1:12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f>SUM('1'!I11+'2'!I11+'3'!I11+'4'!I11+'5'!I11+'6'!I11+'7'!I11+'8'!I11+'9'!I11+'10'!I11+'11'!I11+'12'!I11+'13'!I11+'14'!I11+'15'!I11+'16'!I11)</f>
        <v>5818058</v>
      </c>
      <c r="J11" s="35">
        <f>SUM('1'!J11+'2'!J11+'3'!J11+'4'!J11+'5'!J11+'6'!J11+'7'!J11+'8'!J11+'9'!J11+'10'!J11+'11'!J11+'12'!J11+'13'!J11+'14'!J11+'15'!J11+'16'!J11)</f>
        <v>74</v>
      </c>
      <c r="K11" s="14">
        <f>I11/I10*100</f>
        <v>9.5503872538368313</v>
      </c>
      <c r="L11" s="6"/>
    </row>
    <row r="12" spans="1:12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f>SUM('1'!I12+'2'!I12+'3'!I12+'4'!I12+'5'!I12+'6'!I12+'7'!I12+'8'!I12+'9'!I12+'10'!I12+'11'!I12+'12'!I12+'13'!I12+'14'!I12+'15'!I12+'16'!I12)</f>
        <v>5769681</v>
      </c>
      <c r="J12" s="35">
        <f>SUM('1'!J12+'2'!J12+'3'!J12+'4'!J12+'5'!J12+'6'!J12+'7'!J12+'8'!J12+'9'!J12+'10'!J12+'11'!J12+'12'!J12+'13'!J12+'14'!J12+'15'!J12+'16'!J12)</f>
        <v>133</v>
      </c>
      <c r="K12" s="14">
        <f>I12/I10*100</f>
        <v>9.470976033773562</v>
      </c>
      <c r="L12" s="7"/>
    </row>
    <row r="13" spans="1:12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f>SUM('1'!I13+'2'!I13+'3'!I13+'4'!I13+'5'!I13+'6'!I13+'7'!I13+'8'!I13+'9'!I13+'10'!I13+'11'!I13+'12'!I13+'13'!I13+'14'!I13+'15'!I13+'16'!I13)</f>
        <v>5429052</v>
      </c>
      <c r="J13" s="35">
        <f>SUM('1'!J13+'2'!J13+'3'!J13+'4'!J13+'5'!J13+'6'!J13+'7'!J13+'8'!J13+'9'!J13+'10'!J13+'11'!J13+'12'!J13+'13'!J13+'14'!J13+'15'!J13+'16'!J13)</f>
        <v>124</v>
      </c>
      <c r="K13" s="14">
        <f>I13/I10*100</f>
        <v>8.9118308929229233</v>
      </c>
      <c r="L13" s="7"/>
    </row>
    <row r="14" spans="1:12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f>SUM('1'!I14+'2'!I14+'3'!I14+'4'!I14+'5'!I14+'6'!I14+'7'!I14+'8'!I14+'9'!I14+'10'!I14+'11'!I14+'12'!I14+'13'!I14+'14'!I14+'15'!I14+'16'!I14)</f>
        <v>1090497</v>
      </c>
      <c r="J14" s="35">
        <f>SUM('1'!J14+'2'!J14+'3'!J14+'4'!J14+'5'!J14+'6'!J14+'7'!J14+'8'!J14+'9'!J14+'10'!J14+'11'!J14+'12'!J14+'13'!J14+'14'!J14+'15'!J14+'16'!J14)</f>
        <v>25</v>
      </c>
      <c r="K14" s="14">
        <f>I14/I10*100</f>
        <v>1.7900592687710062</v>
      </c>
      <c r="L14" s="7"/>
    </row>
    <row r="15" spans="1:12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f>SUM('1'!I15+'2'!I15+'3'!I15+'4'!I15+'5'!I15+'6'!I15+'7'!I15+'8'!I15+'9'!I15+'10'!I15+'11'!I15+'12'!I15+'13'!I15+'14'!I15+'15'!I15+'16'!I15)</f>
        <v>11521855</v>
      </c>
      <c r="J15" s="35">
        <f>SUM('1'!J15+'2'!J15+'3'!J15+'4'!J15+'5'!J15+'6'!J15+'7'!J15+'8'!J15+'9'!J15+'10'!J15+'11'!J15+'12'!J15+'13'!J15+'14'!J15+'15'!J15+'16'!J15)</f>
        <v>206</v>
      </c>
      <c r="K15" s="14">
        <f>I15/I10*100</f>
        <v>18.913214191497605</v>
      </c>
      <c r="L15" s="7"/>
    </row>
    <row r="16" spans="1:12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f>SUM('1'!I16+'2'!I16+'3'!I16+'4'!I16+'5'!I16+'6'!I16+'7'!I16+'8'!I16+'9'!I16+'10'!I16+'11'!I16+'12'!I16+'13'!I16+'14'!I16+'15'!I16+'16'!I16)</f>
        <v>1333931</v>
      </c>
      <c r="J16" s="35">
        <f>SUM('1'!J16+'2'!J16+'3'!J16+'4'!J16+'5'!J16+'6'!J16+'7'!J16+'8'!J16+'9'!J16+'10'!J16+'11'!J16+'12'!J16+'13'!J16+'14'!J16+'15'!J16+'16'!J16)</f>
        <v>27</v>
      </c>
      <c r="K16" s="14">
        <f>I16/I10*100</f>
        <v>2.1896580645806245</v>
      </c>
      <c r="L16" s="6"/>
    </row>
    <row r="17" spans="1:12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f>SUM('1'!I17+'2'!I17+'3'!I17+'4'!I17+'5'!I17+'6'!I17+'7'!I17+'8'!I17+'9'!I17+'10'!I17+'11'!I17+'12'!I17+'13'!I17+'14'!I17+'15'!I17+'16'!I17)</f>
        <v>50000</v>
      </c>
      <c r="J17" s="35">
        <f>SUM('1'!J17+'2'!J17+'3'!J17+'4'!J17+'5'!J17+'6'!J17+'7'!J17+'8'!J17+'9'!J17+'10'!J17+'11'!J17+'12'!J17+'13'!J17+'14'!J17+'15'!J17+'16'!J17)</f>
        <v>1</v>
      </c>
      <c r="K17" s="14">
        <f>I17/I10*100</f>
        <v>8.2075387129492625E-2</v>
      </c>
      <c r="L17" s="6"/>
    </row>
    <row r="18" spans="1:12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f>SUM('1'!I18+'2'!I18+'3'!I18+'4'!I18+'5'!I18+'6'!I18+'7'!I18+'8'!I18+'9'!I18+'10'!I18+'11'!I18+'12'!I18+'13'!I18+'14'!I18+'15'!I18+'16'!I18)</f>
        <v>0</v>
      </c>
      <c r="J18" s="35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f>SUM('1'!I19+'2'!I19+'3'!I19+'4'!I19+'5'!I19+'6'!I19+'7'!I19+'8'!I19+'9'!I19+'10'!I19+'11'!I19+'12'!I19+'13'!I19+'14'!I19+'15'!I19+'16'!I19)</f>
        <v>265040</v>
      </c>
      <c r="J19" s="35">
        <f>SUM('1'!J19+'2'!J19+'3'!J19+'4'!J19+'5'!J19+'6'!J19+'7'!J19+'8'!J19+'9'!J19+'10'!J19+'11'!J19+'12'!J19+'13'!J19+'14'!J19+'15'!J19+'16'!J19)</f>
        <v>3</v>
      </c>
      <c r="K19" s="14">
        <f>I19/I10*100</f>
        <v>0.43506521209601445</v>
      </c>
      <c r="L19" s="6"/>
    </row>
    <row r="20" spans="1:12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f>SUM('1'!I20+'2'!I20+'3'!I20+'4'!I20+'5'!I20+'6'!I20+'7'!I20+'8'!I20+'9'!I20+'10'!I20+'11'!I20+'12'!I20+'13'!I20+'14'!I20+'15'!I20+'16'!I20)</f>
        <v>18107507</v>
      </c>
      <c r="J20" s="35">
        <f>SUM('1'!J20+'2'!J20+'3'!J20+'4'!J20+'5'!J20+'6'!J20+'7'!J20+'8'!J20+'9'!J20+'10'!J20+'11'!J20+'12'!J20+'13'!J20+'14'!J20+'15'!J20+'16'!J20)</f>
        <v>409</v>
      </c>
      <c r="K20" s="14">
        <f>I20/I10*100</f>
        <v>29.723612939499951</v>
      </c>
      <c r="L20" s="6"/>
    </row>
    <row r="21" spans="1:12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f>SUM('1'!I21+'2'!I21+'3'!I21+'4'!I21+'5'!I21+'6'!I21+'7'!I21+'8'!I21+'9'!I21+'10'!I21+'11'!I21+'12'!I21+'13'!I21+'14'!I21+'15'!I21+'16'!I21)</f>
        <v>2996058</v>
      </c>
      <c r="J21" s="35">
        <f>SUM('1'!J21+'2'!J21+'3'!J21+'4'!J21+'5'!J21+'6'!J21+'7'!J21+'8'!J21+'9'!J21+'10'!J21+'11'!J21+'12'!J21+'13'!J21+'14'!J21+'15'!J21+'16'!J21)</f>
        <v>70</v>
      </c>
      <c r="K21" s="14">
        <f>I21/I10*100</f>
        <v>4.9180524042482681</v>
      </c>
      <c r="L21" s="6"/>
    </row>
    <row r="22" spans="1:12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f>SUM('1'!I22+'2'!I22+'3'!I22+'4'!I22+'5'!I22+'6'!I22+'7'!I22+'8'!I22+'9'!I22+'10'!I22+'11'!I22+'12'!I22+'13'!I22+'14'!I22+'15'!I22+'16'!I22)</f>
        <v>3036671</v>
      </c>
      <c r="J22" s="35">
        <f>SUM('1'!J22+'2'!J22+'3'!J22+'4'!J22+'5'!J22+'6'!J22+'7'!J22+'8'!J22+'9'!J22+'10'!J22+'11'!J22+'12'!J22+'13'!J22+'14'!J22+'15'!J22+'16'!J22)</f>
        <v>40</v>
      </c>
      <c r="K22" s="14">
        <f>I22/I10*100</f>
        <v>4.9847189581980702</v>
      </c>
      <c r="L22" s="6"/>
    </row>
    <row r="23" spans="1:12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f>SUM('1'!I23+'2'!I23+'3'!I23+'4'!I23+'5'!I23+'6'!I23+'7'!I23+'8'!I23+'9'!I23+'10'!I23+'11'!I23+'12'!I23+'13'!I23+'14'!I23+'15'!I23+'16'!I23)</f>
        <v>1107193</v>
      </c>
      <c r="J23" s="35">
        <f>SUM('1'!J23+'2'!J23+'3'!J23+'4'!J23+'5'!J23+'6'!J23+'7'!J23+'8'!J23+'9'!J23+'10'!J23+'11'!J23+'12'!J23+'13'!J23+'14'!J23+'15'!J23+'16'!J23)</f>
        <v>24</v>
      </c>
      <c r="K23" s="14">
        <f>I23/I10*100</f>
        <v>1.8174658820412866</v>
      </c>
      <c r="L23" s="6"/>
    </row>
    <row r="24" spans="1:12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f>SUM('1'!I24+'2'!I24+'3'!I24+'4'!I24+'5'!I24+'6'!I24+'7'!I24+'8'!I24+'9'!I24+'10'!I24+'11'!I24+'12'!I24+'13'!I24+'14'!I24+'15'!I24+'16'!I24)</f>
        <v>4394060</v>
      </c>
      <c r="J24" s="35">
        <f>SUM('1'!J24+'2'!J24+'3'!J24+'4'!J24+'5'!J24+'6'!J24+'7'!J24+'8'!J24+'9'!J24+'10'!J24+'11'!J24+'12'!J24+'13'!J24+'14'!J24+'15'!J24+'16'!J24)</f>
        <v>35</v>
      </c>
      <c r="K24" s="14">
        <f>I24/I10*100</f>
        <v>7.2128835114043666</v>
      </c>
      <c r="L24" s="6"/>
    </row>
    <row r="25" spans="1:12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472118633</v>
      </c>
      <c r="J25" s="9" t="s">
        <v>2</v>
      </c>
      <c r="K25" s="15">
        <f>I25/I$25*100</f>
        <v>100</v>
      </c>
    </row>
    <row r="26" spans="1:12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36">
        <f>SUM('1'!I26+'2'!I26+'3'!I26+'4'!I26+'5'!I26+'6'!I26+'7'!I26+'8'!I26+'9'!I26+'10'!I26+'11'!I26+'12'!I26+'13'!I26+'14'!I26+'15'!I26+'16'!I26)</f>
        <v>486993000</v>
      </c>
      <c r="J26" s="18" t="s">
        <v>6</v>
      </c>
      <c r="K26" s="28">
        <f>I25/I26*100</f>
        <v>96.945671293016531</v>
      </c>
    </row>
    <row r="27" spans="1:12" ht="14.25" customHeight="1" x14ac:dyDescent="0.25">
      <c r="A27" s="4"/>
    </row>
    <row r="28" spans="1:12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2" ht="12.75" customHeight="1" x14ac:dyDescent="0.25"/>
    <row r="30" spans="1:12" x14ac:dyDescent="0.25">
      <c r="B30" s="55" t="s">
        <v>38</v>
      </c>
      <c r="C30" s="55"/>
      <c r="D30" s="55"/>
      <c r="E30" s="55"/>
      <c r="F30" s="55"/>
      <c r="G30" s="55"/>
      <c r="H30" s="55"/>
    </row>
    <row r="31" spans="1:12" x14ac:dyDescent="0.25"/>
    <row r="32" spans="1:12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28"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K1"/>
    <mergeCell ref="A2:K2"/>
    <mergeCell ref="A3:K4"/>
    <mergeCell ref="A5:K5"/>
    <mergeCell ref="A6:A7"/>
    <mergeCell ref="B6:H7"/>
    <mergeCell ref="I6:K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8"/>
  <sheetViews>
    <sheetView zoomScaleNormal="100"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9" customHeight="1" x14ac:dyDescent="0.25">
      <c r="A3" s="41" t="str">
        <f>CONCATENATE(lista!B19,lista!B2,lista!B20)</f>
        <v>Struktura wydatków województwa dolnośląskiego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2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2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16909000</v>
      </c>
      <c r="J8" s="23">
        <v>9</v>
      </c>
      <c r="K8" s="13">
        <f>I8/I25*100</f>
        <v>48.820320432688533</v>
      </c>
      <c r="L8" s="13">
        <v>70.007873635438571</v>
      </c>
    </row>
    <row r="9" spans="1:12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8157634</v>
      </c>
      <c r="J9" s="24">
        <v>9</v>
      </c>
      <c r="K9" s="13">
        <f>I9/I25*100</f>
        <v>23.55303719040716</v>
      </c>
      <c r="L9" s="13">
        <v>17.088673981651556</v>
      </c>
    </row>
    <row r="10" spans="1:12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9568534</v>
      </c>
      <c r="J10" s="34">
        <f>SUM(J11:J24)</f>
        <v>193</v>
      </c>
      <c r="K10" s="13">
        <f>I10/I25*100</f>
        <v>27.626642376904307</v>
      </c>
      <c r="L10" s="13">
        <v>12.903452382909869</v>
      </c>
    </row>
    <row r="11" spans="1:12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33">
        <v>0</v>
      </c>
      <c r="J11" s="33">
        <v>0</v>
      </c>
      <c r="K11" s="14">
        <f>I11/I10*100</f>
        <v>0</v>
      </c>
      <c r="L11" s="14">
        <v>9.5503872538368313</v>
      </c>
    </row>
    <row r="12" spans="1:12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33">
        <v>502028</v>
      </c>
      <c r="J12" s="33">
        <v>15</v>
      </c>
      <c r="K12" s="14">
        <f>I12/I10*100</f>
        <v>5.2466553392609567</v>
      </c>
      <c r="L12" s="14">
        <v>9.470976033773562</v>
      </c>
    </row>
    <row r="13" spans="1:12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33">
        <v>618938</v>
      </c>
      <c r="J13" s="33">
        <v>18</v>
      </c>
      <c r="K13" s="14">
        <f>I13/I10*100</f>
        <v>6.4684725998778916</v>
      </c>
      <c r="L13" s="14">
        <v>8.9118308929229233</v>
      </c>
    </row>
    <row r="14" spans="1:12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33">
        <v>281483</v>
      </c>
      <c r="J14" s="33">
        <v>6</v>
      </c>
      <c r="K14" s="14">
        <f>I14/I10*100</f>
        <v>2.9417568041248532</v>
      </c>
      <c r="L14" s="14">
        <v>1.7900592687710062</v>
      </c>
    </row>
    <row r="15" spans="1:12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33">
        <v>312450</v>
      </c>
      <c r="J15" s="33">
        <v>7</v>
      </c>
      <c r="K15" s="14">
        <f>I15/I10*100</f>
        <v>3.2653904976457211</v>
      </c>
      <c r="L15" s="14">
        <v>18.913214191497605</v>
      </c>
    </row>
    <row r="16" spans="1:12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33">
        <v>140982</v>
      </c>
      <c r="J16" s="33">
        <v>3</v>
      </c>
      <c r="K16" s="14">
        <f>I16/I10*100</f>
        <v>1.4733918487408835</v>
      </c>
      <c r="L16" s="14">
        <v>2.1896580645806245</v>
      </c>
    </row>
    <row r="17" spans="1:12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33">
        <v>50000</v>
      </c>
      <c r="J17" s="33">
        <v>1</v>
      </c>
      <c r="K17" s="14">
        <f>I17/I10*100</f>
        <v>0.52254608699723493</v>
      </c>
      <c r="L17" s="14">
        <v>8.2075387129492625E-2</v>
      </c>
    </row>
    <row r="18" spans="1:12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33">
        <v>0</v>
      </c>
      <c r="J18" s="33">
        <v>0</v>
      </c>
      <c r="K18" s="14">
        <f>I18/I10*100</f>
        <v>0</v>
      </c>
      <c r="L18" s="14">
        <v>0</v>
      </c>
    </row>
    <row r="19" spans="1:12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33">
        <v>0</v>
      </c>
      <c r="J19" s="33">
        <v>0</v>
      </c>
      <c r="K19" s="14">
        <f>I19/I10*100</f>
        <v>0</v>
      </c>
      <c r="L19" s="14">
        <v>0.43506521209601445</v>
      </c>
    </row>
    <row r="20" spans="1:12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33">
        <v>6774063</v>
      </c>
      <c r="J20" s="33">
        <v>119</v>
      </c>
      <c r="K20" s="14">
        <f>I20/I10*100</f>
        <v>70.795202274455008</v>
      </c>
      <c r="L20" s="14">
        <v>29.723612939499951</v>
      </c>
    </row>
    <row r="21" spans="1:12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33">
        <v>23305</v>
      </c>
      <c r="J21" s="33">
        <v>1</v>
      </c>
      <c r="K21" s="14">
        <f>I21/I10*100</f>
        <v>0.24355873114941118</v>
      </c>
      <c r="L21" s="14">
        <v>4.9180524042482681</v>
      </c>
    </row>
    <row r="22" spans="1:12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33">
        <v>388800</v>
      </c>
      <c r="J22" s="33">
        <v>12</v>
      </c>
      <c r="K22" s="14">
        <f>I22/I10*100</f>
        <v>4.0633183724904987</v>
      </c>
      <c r="L22" s="14">
        <v>4.9847189581980702</v>
      </c>
    </row>
    <row r="23" spans="1:12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33">
        <v>197300</v>
      </c>
      <c r="J23" s="33">
        <v>5</v>
      </c>
      <c r="K23" s="14">
        <f>I23/I10*100</f>
        <v>2.0619668592910889</v>
      </c>
      <c r="L23" s="14">
        <v>1.8174658820412866</v>
      </c>
    </row>
    <row r="24" spans="1:12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33">
        <v>279185</v>
      </c>
      <c r="J24" s="33">
        <v>6</v>
      </c>
      <c r="K24" s="14">
        <f>I24/I10*100</f>
        <v>2.9177405859664605</v>
      </c>
      <c r="L24" s="14">
        <v>7.2128835114043666</v>
      </c>
    </row>
    <row r="25" spans="1:12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34635168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34660092</v>
      </c>
      <c r="J26" s="18" t="s">
        <v>6</v>
      </c>
      <c r="K26" s="56">
        <f>I25/I26*100</f>
        <v>99.928090208185253</v>
      </c>
      <c r="L26" s="57"/>
    </row>
    <row r="27" spans="1:12" ht="14.25" customHeight="1" x14ac:dyDescent="0.25">
      <c r="A27" s="4"/>
    </row>
    <row r="28" spans="1:12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2" ht="12.75" customHeight="1" x14ac:dyDescent="0.25"/>
    <row r="30" spans="1:12" x14ac:dyDescent="0.25">
      <c r="B30" s="55" t="s">
        <v>38</v>
      </c>
      <c r="C30" s="55"/>
      <c r="D30" s="55"/>
      <c r="E30" s="55"/>
      <c r="F30" s="55"/>
      <c r="G30" s="55"/>
      <c r="H30" s="55"/>
    </row>
    <row r="31" spans="1:12" x14ac:dyDescent="0.25"/>
    <row r="32" spans="1:12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CONCATENATE(lista!B19,lista!B3,lista!B20)</f>
        <v>Struktura wydatków województwa kujawsko-pomorskiego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21832729</v>
      </c>
      <c r="J8" s="23">
        <v>9</v>
      </c>
      <c r="K8" s="13">
        <f>I8/I25*100</f>
        <v>80.335822107869902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3965321</v>
      </c>
      <c r="J9" s="24">
        <v>8</v>
      </c>
      <c r="K9" s="13">
        <f>I9/I25*100</f>
        <v>14.590815580434347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1378779</v>
      </c>
      <c r="J10" s="34">
        <f>SUM(J11:J24)</f>
        <v>46</v>
      </c>
      <c r="K10" s="13">
        <f>I10/I25*100</f>
        <v>5.073362311695746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217967</v>
      </c>
      <c r="J11" s="30">
        <v>5</v>
      </c>
      <c r="K11" s="14">
        <f>I11/I10*100</f>
        <v>15.808697405458016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234111</v>
      </c>
      <c r="J12" s="30">
        <v>7</v>
      </c>
      <c r="K12" s="14">
        <f>I12/I10*100</f>
        <v>16.97958846196526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146734</v>
      </c>
      <c r="J13" s="30">
        <v>7</v>
      </c>
      <c r="K13" s="14">
        <f>I13/I10*100</f>
        <v>10.642314685674789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411335</v>
      </c>
      <c r="J15" s="30">
        <v>15</v>
      </c>
      <c r="K15" s="14">
        <f>I15/I10*100</f>
        <v>29.833280025297743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34487</v>
      </c>
      <c r="J16" s="30">
        <v>1</v>
      </c>
      <c r="K16" s="14">
        <f>I16/I10*100</f>
        <v>2.5012710521410608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42482</v>
      </c>
      <c r="J20" s="30">
        <v>3</v>
      </c>
      <c r="K20" s="14">
        <f>I20/I10*100</f>
        <v>3.0811319290473671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13135</v>
      </c>
      <c r="J22" s="30">
        <v>1</v>
      </c>
      <c r="K22" s="14">
        <f>I22/I10*100</f>
        <v>0.95265448632449434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227528</v>
      </c>
      <c r="J23" s="30">
        <v>6</v>
      </c>
      <c r="K23" s="14">
        <f>I23/I10*100</f>
        <v>16.50213703573959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51000</v>
      </c>
      <c r="J24" s="30">
        <v>1</v>
      </c>
      <c r="K24" s="14">
        <f>I24/I10*100</f>
        <v>3.6989249183516719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27176829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28680976</v>
      </c>
      <c r="J26" s="18" t="s">
        <v>6</v>
      </c>
      <c r="K26" s="56">
        <f>I25/I26*100</f>
        <v>94.755593394032331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CONCATENATE(lista!B19,lista!B4,lista!B20)</f>
        <v>Struktura wydatków województwa lubelskiego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14266348</v>
      </c>
      <c r="J8" s="23">
        <v>9</v>
      </c>
      <c r="K8" s="13">
        <f>I8/I25*100</f>
        <v>53.319383275800057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6110147</v>
      </c>
      <c r="J9" s="24">
        <v>10</v>
      </c>
      <c r="K9" s="13">
        <f>I9/I25*100</f>
        <v>22.836206558572659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6379906</v>
      </c>
      <c r="J10" s="34">
        <f>SUM(J11:J24)</f>
        <v>192</v>
      </c>
      <c r="K10" s="13">
        <f>I10/I25*100</f>
        <v>23.844410165627284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698735</v>
      </c>
      <c r="J11" s="30">
        <v>20</v>
      </c>
      <c r="K11" s="14">
        <f>I11/I10*100</f>
        <v>10.952120611181419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809073</v>
      </c>
      <c r="J12" s="30">
        <v>26</v>
      </c>
      <c r="K12" s="14">
        <f>I12/I10*100</f>
        <v>12.681581828948577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631422</v>
      </c>
      <c r="J13" s="30">
        <v>21</v>
      </c>
      <c r="K13" s="14">
        <f>I13/I10*100</f>
        <v>9.8970423702167398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369440</v>
      </c>
      <c r="J14" s="30">
        <v>7</v>
      </c>
      <c r="K14" s="14">
        <f>I14/I10*100</f>
        <v>5.7906809285277872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1040963</v>
      </c>
      <c r="J15" s="30">
        <v>25</v>
      </c>
      <c r="K15" s="14">
        <f>I15/I10*100</f>
        <v>16.316274879285057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550549</v>
      </c>
      <c r="J16" s="30">
        <v>11</v>
      </c>
      <c r="K16" s="14">
        <f>I16/I10*100</f>
        <v>8.6294218127978688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1041961</v>
      </c>
      <c r="J20" s="30">
        <v>45</v>
      </c>
      <c r="K20" s="14">
        <f>I20/I10*100</f>
        <v>16.33191774298869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527293</v>
      </c>
      <c r="J21" s="30">
        <v>19</v>
      </c>
      <c r="K21" s="14">
        <f>I21/I10*100</f>
        <v>8.2649023355516515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282105</v>
      </c>
      <c r="J22" s="30">
        <v>10</v>
      </c>
      <c r="K22" s="14">
        <f>I22/I10*100</f>
        <v>4.4217736123384892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138440</v>
      </c>
      <c r="J23" s="30">
        <v>3</v>
      </c>
      <c r="K23" s="14">
        <f>I23/I10*100</f>
        <v>2.1699379269851313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289925</v>
      </c>
      <c r="J24" s="30">
        <v>5</v>
      </c>
      <c r="K24" s="14">
        <f>I24/I10*100</f>
        <v>4.5443459511785909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26756401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26756495</v>
      </c>
      <c r="J26" s="18" t="s">
        <v>6</v>
      </c>
      <c r="K26" s="56">
        <f>I25/I26*100</f>
        <v>99.999648683431815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CONCATENATE(lista!B19,lista!B5,lista!B20)</f>
        <v>Struktura wydatków województwa lubuskiego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5391028</v>
      </c>
      <c r="J8" s="23">
        <v>4</v>
      </c>
      <c r="K8" s="13">
        <f>I8/I25*100</f>
        <v>59.715597497917273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2769046</v>
      </c>
      <c r="J9" s="24">
        <v>17</v>
      </c>
      <c r="K9" s="13">
        <f>I9/I25*100</f>
        <v>30.672301533068989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867765</v>
      </c>
      <c r="J10" s="34">
        <f>SUM(J11:J24)</f>
        <v>64</v>
      </c>
      <c r="K10" s="13">
        <f>I10/I25*100</f>
        <v>9.6121009690137349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42500</v>
      </c>
      <c r="J11" s="30">
        <v>3</v>
      </c>
      <c r="K11" s="14">
        <f>I11/I10*100</f>
        <v>4.8976393378391618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142015</v>
      </c>
      <c r="J12" s="30">
        <v>11</v>
      </c>
      <c r="K12" s="14">
        <f>I12/I10*100</f>
        <v>16.365605895605377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119000</v>
      </c>
      <c r="J13" s="30">
        <v>9</v>
      </c>
      <c r="K13" s="14">
        <f>I13/I10*100</f>
        <v>13.713390145949653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37000</v>
      </c>
      <c r="J14" s="30">
        <v>3</v>
      </c>
      <c r="K14" s="14">
        <f>I14/I10*100</f>
        <v>4.263827188236446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253000</v>
      </c>
      <c r="J15" s="30">
        <v>16</v>
      </c>
      <c r="K15" s="14">
        <f>I15/I10*100</f>
        <v>29.15535888172489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210150</v>
      </c>
      <c r="J20" s="30">
        <v>18</v>
      </c>
      <c r="K20" s="14">
        <f>I20/I10*100</f>
        <v>24.217386043456465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53000</v>
      </c>
      <c r="J21" s="30">
        <v>3</v>
      </c>
      <c r="K21" s="14">
        <f>I21/I10*100</f>
        <v>6.1076443507170719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11100</v>
      </c>
      <c r="J23" s="30">
        <v>1</v>
      </c>
      <c r="K23" s="14">
        <f>I23/I10*100</f>
        <v>1.2791481564709339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9027839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9027839</v>
      </c>
      <c r="J26" s="18" t="s">
        <v>6</v>
      </c>
      <c r="K26" s="56">
        <f>I25/I26*100</f>
        <v>100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CONCATENATE(lista!B19,lista!B6,lista!B20)</f>
        <v>Struktura wydatków województwa łódzkiego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23337462</v>
      </c>
      <c r="J8" s="23">
        <v>8</v>
      </c>
      <c r="K8" s="13">
        <f>I8/I25*100</f>
        <v>80.313286163819626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4177671</v>
      </c>
      <c r="J9" s="24">
        <v>16</v>
      </c>
      <c r="K9" s="13">
        <f>I9/I25*100</f>
        <v>14.376991230721254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1542901</v>
      </c>
      <c r="J10" s="34">
        <f>SUM(J11:J24)</f>
        <v>19</v>
      </c>
      <c r="K10" s="13">
        <f>I10/I25*100</f>
        <v>5.3097226054591307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0</v>
      </c>
      <c r="J13" s="30">
        <v>0</v>
      </c>
      <c r="K13" s="14">
        <f>I13/I10*100</f>
        <v>0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24000</v>
      </c>
      <c r="J14" s="30">
        <v>1</v>
      </c>
      <c r="K14" s="14">
        <f>I14/I10*100</f>
        <v>1.5555113387054647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572029</v>
      </c>
      <c r="J15" s="30">
        <v>10</v>
      </c>
      <c r="K15" s="14">
        <f>I15/I10*100</f>
        <v>37.074899815347841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434869</v>
      </c>
      <c r="J20" s="30">
        <v>6</v>
      </c>
      <c r="K20" s="14">
        <f>I20/I10*100</f>
        <v>28.185152514646113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474313</v>
      </c>
      <c r="J22" s="30">
        <v>1</v>
      </c>
      <c r="K22" s="14">
        <f>I22/I10*100</f>
        <v>30.741635399808544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37690</v>
      </c>
      <c r="J23" s="30">
        <v>1</v>
      </c>
      <c r="K23" s="14">
        <f>I23/I10*100</f>
        <v>2.44280093149204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29058034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31084599</v>
      </c>
      <c r="J26" s="18" t="s">
        <v>6</v>
      </c>
      <c r="K26" s="56">
        <f>I25/I26*100</f>
        <v>93.480485303992495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CONCATENATE(lista!B19,lista!B7,lista!B20)</f>
        <v>Struktura wydatków województwa małopolskiego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24571573</v>
      </c>
      <c r="J8" s="23">
        <v>15</v>
      </c>
      <c r="K8" s="13">
        <f>I8/I25*100</f>
        <v>61.597413746078274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13890206</v>
      </c>
      <c r="J9" s="24">
        <v>31</v>
      </c>
      <c r="K9" s="13">
        <f>I9/I25*100</f>
        <v>34.820756733818342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1428813</v>
      </c>
      <c r="J10" s="34">
        <f>SUM(J11:J24)</f>
        <v>39</v>
      </c>
      <c r="K10" s="13">
        <f>I10/I25*100</f>
        <v>3.581829520103387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55504</v>
      </c>
      <c r="J11" s="30">
        <v>1</v>
      </c>
      <c r="K11" s="14">
        <f>I11/I10*100</f>
        <v>3.8846231102320599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383434</v>
      </c>
      <c r="J12" s="30">
        <v>9</v>
      </c>
      <c r="K12" s="14">
        <f>I12/I10*100</f>
        <v>26.835842059107804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11976</v>
      </c>
      <c r="J13" s="30">
        <v>1</v>
      </c>
      <c r="K13" s="14">
        <f>I13/I10*100</f>
        <v>0.83817826405554829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93299</v>
      </c>
      <c r="J14" s="30">
        <v>2</v>
      </c>
      <c r="K14" s="14">
        <f>I14/I10*100</f>
        <v>6.5298258064561283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169696</v>
      </c>
      <c r="J15" s="30">
        <v>5</v>
      </c>
      <c r="K15" s="14">
        <f>I15/I10*100</f>
        <v>11.876711648060313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142313</v>
      </c>
      <c r="J16" s="30">
        <v>4</v>
      </c>
      <c r="K16" s="14">
        <f>I16/I10*100</f>
        <v>9.960225725829762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457954</v>
      </c>
      <c r="J20" s="30">
        <v>14</v>
      </c>
      <c r="K20" s="14">
        <f>I20/I10*100</f>
        <v>32.051360115004549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55315</v>
      </c>
      <c r="J21" s="30">
        <v>2</v>
      </c>
      <c r="K21" s="14">
        <f>I21/I10*100</f>
        <v>3.8713953470468145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59322</v>
      </c>
      <c r="J24" s="30">
        <v>1</v>
      </c>
      <c r="K24" s="14">
        <f>I24/I10*100</f>
        <v>4.1518379242070163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39890592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40145573</v>
      </c>
      <c r="J26" s="18" t="s">
        <v>6</v>
      </c>
      <c r="K26" s="56">
        <f>I25/I26*100</f>
        <v>99.36485898457596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8"/>
  <sheetViews>
    <sheetView workbookViewId="0">
      <selection sqref="A1:L1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5" customWidth="1"/>
    <col min="3" max="3" width="2.6640625" style="5" customWidth="1"/>
    <col min="4" max="4" width="7.6640625" style="5" customWidth="1"/>
    <col min="5" max="5" width="2.6640625" style="5" customWidth="1"/>
    <col min="6" max="6" width="7.33203125" style="5" customWidth="1"/>
    <col min="7" max="7" width="2.6640625" style="5" customWidth="1"/>
    <col min="8" max="8" width="51.33203125" style="5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" customHeight="1" x14ac:dyDescent="0.25">
      <c r="A3" s="41" t="str">
        <f>CONCATENATE(lista!B19,lista!B8,lista!B20)</f>
        <v>Struktura wydatków województwa mazowieckiego na rehabilitację zawodową i społeczną osób niepełnosprawnych ze środków PFRON w 2024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" customHeight="1" x14ac:dyDescent="0.25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" customHeight="1" x14ac:dyDescent="0.25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5">
      <c r="A8" s="31">
        <f t="shared" ref="A8:A10" si="0">A7+1</f>
        <v>1</v>
      </c>
      <c r="B8" s="59" t="s">
        <v>23</v>
      </c>
      <c r="C8" s="59"/>
      <c r="D8" s="59"/>
      <c r="E8" s="59"/>
      <c r="F8" s="59"/>
      <c r="G8" s="59"/>
      <c r="H8" s="59"/>
      <c r="I8" s="10">
        <v>14821264</v>
      </c>
      <c r="J8" s="23">
        <v>10</v>
      </c>
      <c r="K8" s="13">
        <f>I8/I25*100</f>
        <v>41.057088308980042</v>
      </c>
      <c r="L8" s="13">
        <v>70.007873635438571</v>
      </c>
    </row>
    <row r="9" spans="1:13" s="2" customFormat="1" ht="16.5" customHeight="1" x14ac:dyDescent="0.25">
      <c r="A9" s="31">
        <f t="shared" si="0"/>
        <v>2</v>
      </c>
      <c r="B9" s="59" t="s">
        <v>24</v>
      </c>
      <c r="C9" s="59"/>
      <c r="D9" s="59"/>
      <c r="E9" s="59"/>
      <c r="F9" s="59"/>
      <c r="G9" s="59"/>
      <c r="H9" s="59"/>
      <c r="I9" s="10">
        <v>12632668</v>
      </c>
      <c r="J9" s="24">
        <v>17</v>
      </c>
      <c r="K9" s="13">
        <f>I9/I25*100</f>
        <v>34.994354439272271</v>
      </c>
      <c r="L9" s="13">
        <v>17.088673981651556</v>
      </c>
    </row>
    <row r="10" spans="1:13" s="2" customFormat="1" ht="16.5" customHeight="1" x14ac:dyDescent="0.25">
      <c r="A10" s="31">
        <f t="shared" si="0"/>
        <v>3</v>
      </c>
      <c r="B10" s="59" t="s">
        <v>22</v>
      </c>
      <c r="C10" s="59"/>
      <c r="D10" s="59"/>
      <c r="E10" s="59"/>
      <c r="F10" s="59"/>
      <c r="G10" s="59"/>
      <c r="H10" s="59"/>
      <c r="I10" s="10">
        <f>SUM(I11:I24)</f>
        <v>8645228</v>
      </c>
      <c r="J10" s="34">
        <f>SUM(J11:J24)</f>
        <v>104</v>
      </c>
      <c r="K10" s="13">
        <f>I10/I25*100</f>
        <v>23.948557251747687</v>
      </c>
      <c r="L10" s="13">
        <v>12.903452382909869</v>
      </c>
    </row>
    <row r="11" spans="1:13" ht="15" customHeight="1" x14ac:dyDescent="0.25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v>9.5503872538368313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467803</v>
      </c>
      <c r="J12" s="30">
        <v>6</v>
      </c>
      <c r="K12" s="14">
        <f>I12/I10*100</f>
        <v>5.411112350073358</v>
      </c>
      <c r="L12" s="14">
        <v>9.470976033773562</v>
      </c>
      <c r="M12" s="7"/>
    </row>
    <row r="13" spans="1:13" s="3" customFormat="1" ht="15" customHeight="1" x14ac:dyDescent="0.25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922922</v>
      </c>
      <c r="J13" s="30">
        <v>15</v>
      </c>
      <c r="K13" s="14">
        <f>I13/I10*100</f>
        <v>10.675507921826933</v>
      </c>
      <c r="L13" s="14">
        <v>8.9118308929229233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1.7900592687710062</v>
      </c>
      <c r="M14" s="7"/>
    </row>
    <row r="15" spans="1:13" s="3" customFormat="1" ht="15" customHeight="1" x14ac:dyDescent="0.25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534639</v>
      </c>
      <c r="J15" s="30">
        <v>7</v>
      </c>
      <c r="K15" s="14">
        <f>I15/I10*100</f>
        <v>6.1842093696082969</v>
      </c>
      <c r="L15" s="14">
        <v>18.913214191497605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235324</v>
      </c>
      <c r="J16" s="30">
        <v>3</v>
      </c>
      <c r="K16" s="14">
        <f>I16/I10*100</f>
        <v>2.7220103391142487</v>
      </c>
      <c r="L16" s="14">
        <v>2.1896580645806245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8.2075387129492625E-2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265040</v>
      </c>
      <c r="J19" s="30">
        <v>3</v>
      </c>
      <c r="K19" s="14">
        <f>I19/I10*100</f>
        <v>3.0657375375178075</v>
      </c>
      <c r="L19" s="14">
        <v>0.43506521209601445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4058437</v>
      </c>
      <c r="J20" s="30">
        <v>56</v>
      </c>
      <c r="K20" s="14">
        <f>I20/I10*100</f>
        <v>46.944244848140499</v>
      </c>
      <c r="L20" s="14">
        <v>29.723612939499951</v>
      </c>
      <c r="M20" s="6"/>
    </row>
    <row r="21" spans="1:13" ht="15" customHeight="1" x14ac:dyDescent="0.25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v>4.9180524042482681</v>
      </c>
      <c r="M21" s="6"/>
    </row>
    <row r="22" spans="1:13" ht="15" customHeight="1" x14ac:dyDescent="0.25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4.9847189581980702</v>
      </c>
      <c r="M22" s="6"/>
    </row>
    <row r="23" spans="1:13" ht="15" customHeight="1" x14ac:dyDescent="0.25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v>1.8174658820412866</v>
      </c>
      <c r="M23" s="6"/>
    </row>
    <row r="24" spans="1:13" ht="15" customHeight="1" x14ac:dyDescent="0.25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2161063</v>
      </c>
      <c r="J24" s="30">
        <v>14</v>
      </c>
      <c r="K24" s="14">
        <f>I24/I10*100</f>
        <v>24.997177633718856</v>
      </c>
      <c r="L24" s="14">
        <v>7.2128835114043666</v>
      </c>
      <c r="M24" s="6"/>
    </row>
    <row r="25" spans="1:13" s="3" customFormat="1" ht="15" customHeight="1" x14ac:dyDescent="0.25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36099160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37330357</v>
      </c>
      <c r="J26" s="18" t="s">
        <v>6</v>
      </c>
      <c r="K26" s="56">
        <f>I25/I26*100</f>
        <v>96.701887956763983</v>
      </c>
      <c r="L26" s="57"/>
    </row>
    <row r="27" spans="1:13" ht="14.25" customHeight="1" x14ac:dyDescent="0.25">
      <c r="A27" s="4"/>
    </row>
    <row r="28" spans="1:13" ht="21.75" customHeight="1" x14ac:dyDescent="0.25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5"/>
    <row r="30" spans="1:13" x14ac:dyDescent="0.25">
      <c r="B30" s="55" t="s">
        <v>38</v>
      </c>
      <c r="C30" s="55"/>
      <c r="D30" s="55"/>
      <c r="E30" s="55"/>
      <c r="F30" s="55"/>
      <c r="G30" s="55"/>
      <c r="H30" s="55"/>
    </row>
    <row r="31" spans="1:13" x14ac:dyDescent="0.25"/>
    <row r="32" spans="1:13" x14ac:dyDescent="0.25">
      <c r="B32" s="60" t="s">
        <v>68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FE4C9B333804894519571EC9662AA" ma:contentTypeVersion="14" ma:contentTypeDescription="Utwórz nowy dokument." ma:contentTypeScope="" ma:versionID="2139d3c3134fa4db2c83fb7739d21c3f">
  <xsd:schema xmlns:xsd="http://www.w3.org/2001/XMLSchema" xmlns:xs="http://www.w3.org/2001/XMLSchema" xmlns:p="http://schemas.microsoft.com/office/2006/metadata/properties" xmlns:ns3="976d21e3-d5e5-4afa-8e88-a52fc6c8af5a" xmlns:ns4="9d58fe40-200d-4454-be55-63beb9f2db99" targetNamespace="http://schemas.microsoft.com/office/2006/metadata/properties" ma:root="true" ma:fieldsID="b1f31e6e5e43ef6ea33f43f9f87b566d" ns3:_="" ns4:_="">
    <xsd:import namespace="976d21e3-d5e5-4afa-8e88-a52fc6c8af5a"/>
    <xsd:import namespace="9d58fe40-200d-4454-be55-63beb9f2db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d21e3-d5e5-4afa-8e88-a52fc6c8a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8fe40-200d-4454-be55-63beb9f2d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04F03A-B394-4546-B35C-903A6FAC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d21e3-d5e5-4afa-8e88-a52fc6c8af5a"/>
    <ds:schemaRef ds:uri="9d58fe40-200d-4454-be55-63beb9f2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162AC-530F-464F-893A-786E428E8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39946-7C6A-4275-A4ED-7C29FD53EB34}">
  <ds:schemaRefs>
    <ds:schemaRef ds:uri="http://schemas.microsoft.com/office/2006/metadata/properties"/>
    <ds:schemaRef ds:uri="976d21e3-d5e5-4afa-8e88-a52fc6c8af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d58fe40-200d-4454-be55-63beb9f2db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Gadomski Michał</cp:lastModifiedBy>
  <cp:lastPrinted>2025-02-26T08:12:58Z</cp:lastPrinted>
  <dcterms:created xsi:type="dcterms:W3CDTF">2001-04-12T11:41:19Z</dcterms:created>
  <dcterms:modified xsi:type="dcterms:W3CDTF">2025-02-26T08:14:30Z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0x010100701FE4C9B333804894519571EC9662AA</vt:lpwstr>
  </property>
</Properties>
</file>